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043" documentId="120_S{2AC9BD13-BADA-5192-A53E-5A8FF88502F6}" xr6:coauthVersionLast="47" xr6:coauthVersionMax="47" xr10:uidLastSave="{4DB67DE8-5FBA-4086-8ECE-F2F82C3CEE54}"/>
  <bookViews>
    <workbookView xWindow="-120" yWindow="-120" windowWidth="38640" windowHeight="21120"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D3" i="3"/>
  <c r="D4" i="3"/>
  <c r="B2" i="9"/>
  <c r="L3" i="4"/>
  <c r="L4" i="4"/>
  <c r="L5" i="4"/>
  <c r="L6" i="4"/>
  <c r="L7" i="4"/>
  <c r="L8" i="4"/>
  <c r="L9" i="4"/>
  <c r="L10" i="4"/>
  <c r="L11" i="4"/>
  <c r="L12" i="4"/>
  <c r="L13" i="4"/>
  <c r="L14" i="4"/>
  <c r="L15" i="4"/>
  <c r="L16" i="4"/>
  <c r="L17" i="4"/>
  <c r="L18" i="4"/>
  <c r="L19" i="4"/>
  <c r="L20" i="4"/>
  <c r="L21" i="4"/>
  <c r="L22" i="4"/>
  <c r="L23" i="4"/>
  <c r="L24" i="4"/>
  <c r="I3" i="4"/>
  <c r="J3" i="4"/>
  <c r="I4" i="4"/>
  <c r="J4" i="4"/>
  <c r="I5" i="4"/>
  <c r="J5" i="4"/>
  <c r="I6" i="4"/>
  <c r="J6" i="4"/>
  <c r="I7" i="4"/>
  <c r="J7" i="4"/>
  <c r="I8" i="4"/>
  <c r="J8" i="4"/>
  <c r="I9" i="4"/>
  <c r="J9" i="4"/>
  <c r="I10" i="4"/>
  <c r="J10" i="4"/>
  <c r="I11" i="4"/>
  <c r="J11" i="4"/>
  <c r="I2" i="9"/>
  <c r="G2" i="9"/>
  <c r="L2" i="9"/>
  <c r="J2" i="9"/>
  <c r="G3" i="9"/>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I4" i="9"/>
  <c r="B7"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I3" i="9"/>
  <c r="J3" i="9"/>
  <c r="L3" i="9"/>
  <c r="B4" i="9"/>
  <c r="G4" i="9"/>
  <c r="J4" i="9"/>
  <c r="L4" i="9"/>
  <c r="B5" i="9"/>
  <c r="G5" i="9"/>
  <c r="I5" i="9"/>
  <c r="J5" i="9"/>
  <c r="L5" i="9"/>
  <c r="B6" i="9"/>
  <c r="G6" i="9"/>
  <c r="I6" i="9"/>
  <c r="J6" i="9"/>
  <c r="L6" i="9"/>
  <c r="G7" i="9"/>
  <c r="I7" i="9"/>
  <c r="J7" i="9"/>
  <c r="L7" i="9"/>
  <c r="B8" i="9"/>
  <c r="G8" i="9"/>
  <c r="I8" i="9"/>
  <c r="J8" i="9"/>
  <c r="L8" i="9"/>
  <c r="B9" i="9"/>
  <c r="G9" i="9"/>
  <c r="I9" i="9"/>
  <c r="J9" i="9"/>
  <c r="L9"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L6" i="5"/>
  <c r="L7" i="5"/>
  <c r="L8" i="5"/>
  <c r="L9" i="5"/>
  <c r="J6" i="5"/>
  <c r="J7" i="5"/>
  <c r="J8" i="5"/>
  <c r="J9" i="5"/>
  <c r="I6" i="5"/>
  <c r="I7" i="5"/>
  <c r="I8" i="5"/>
  <c r="I9" i="5"/>
  <c r="B6" i="5"/>
  <c r="B7" i="5"/>
  <c r="B8" i="5"/>
  <c r="B9" i="5"/>
  <c r="G5" i="5"/>
  <c r="B3" i="4"/>
  <c r="G3" i="4"/>
  <c r="B4" i="4"/>
  <c r="G4" i="4"/>
  <c r="B5" i="4"/>
  <c r="G5" i="4"/>
  <c r="B6" i="4"/>
  <c r="G6" i="4"/>
  <c r="B7" i="4"/>
  <c r="G7" i="4"/>
  <c r="B8" i="4"/>
  <c r="G8" i="4"/>
  <c r="B9" i="4"/>
  <c r="G9" i="4"/>
  <c r="B10" i="4"/>
  <c r="G10" i="4"/>
  <c r="B11" i="4"/>
  <c r="G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<sst xmlns="http://schemas.openxmlformats.org/spreadsheetml/2006/main" count="180303" uniqueCount="39131">
  <si>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</si>
  <si>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</si>
  <si>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</si>
  <si>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</si>
  <si>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</si>
  <si>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</si>
  <si>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</si>
  <si>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</si>
  <si>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</si>
  <si>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</si>
  <si>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</si>
  <si>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</si>
  <si>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</si>
  <si>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</si>
  <si>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</si>
  <si>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</si>
  <si>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</si>
  <si>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</si>
  <si>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</si>
  <si>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</si>
  <si>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</si>
  <si>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</si>
  <si>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</si>
  <si>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</si>
  <si>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</si>
  <si>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</si>
  <si>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</si>
  <si>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</si>
  <si>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</si>
  <si>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</si>
  <si>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</si>
  <si>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</si>
  <si>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</si>
  <si>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</si>
  <si>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</si>
  <si>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</si>
  <si>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</si>
  <si>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</si>
  <si>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</si>
  <si>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</si>
  <si>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</si>
  <si>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</si>
  <si>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</si>
  <si>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</si>
  <si>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</si>
  <si>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</si>
  <si>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</si>
  <si>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</si>
  <si>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</si>
  <si>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</si>
  <si>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</si>
  <si>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</si>
  <si>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</si>
  <si>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</si>
  <si>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</si>
  <si>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</si>
  <si>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</si>
  <si>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</si>
  <si>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</si>
  <si>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</si>
  <si>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</si>
  <si>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</si>
  <si>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</si>
  <si>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</si>
  <si>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</si>
  <si>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</si>
  <si>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</si>
  <si>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</si>
  <si>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</si>
  <si>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</si>
  <si>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</si>
  <si>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</si>
  <si>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</si>
  <si>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</si>
  <si>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</si>
  <si>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</si>
  <si>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</si>
  <si>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</si>
  <si>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</si>
  <si>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</si>
  <si>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</si>
  <si>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</si>
  <si>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</si>
  <si>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</si>
  <si>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</si>
  <si>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</si>
  <si>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</si>
  <si>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</si>
  <si>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</si>
  <si>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</si>
  <si>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</si>
  <si>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</si>
  <si>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</si>
  <si>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</si>
  <si>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</si>
  <si>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</si>
  <si>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</si>
  <si>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</si>
  <si>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</si>
  <si>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</si>
  <si>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</si>
  <si>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</si>
  <si>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</si>
  <si>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</si>
  <si>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</si>
  <si>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</si>
  <si>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</si>
  <si>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</si>
  <si>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</si>
  <si>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</si>
  <si>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</si>
  <si>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</si>
  <si>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</si>
  <si>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</si>
  <si>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</si>
  <si>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</si>
  <si>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</si>
  <si>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</si>
  <si>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</si>
  <si>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</si>
  <si>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</si>
  <si>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</si>
  <si>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</si>
  <si>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</si>
  <si>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</si>
  <si>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</si>
  <si>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</si>
  <si>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</si>
  <si>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</si>
  <si>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</si>
  <si>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</si>
  <si>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</si>
  <si>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</si>
  <si>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</si>
  <si>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</si>
  <si>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</si>
  <si>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</si>
  <si>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</si>
  <si>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</si>
  <si>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</si>
  <si>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</si>
  <si>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</si>
  <si>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</si>
  <si>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</si>
  <si>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</si>
  <si>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</si>
  <si>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</si>
  <si>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</si>
  <si>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</si>
  <si>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</si>
  <si>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</si>
  <si>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</si>
  <si>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</si>
  <si>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</si>
  <si>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</si>
  <si>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</si>
  <si>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</si>
  <si>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</si>
  <si>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</si>
  <si>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</si>
  <si>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</si>
  <si>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</si>
  <si>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</si>
  <si>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</si>
  <si>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</si>
  <si>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</si>
  <si>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</si>
  <si>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</si>
  <si>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</si>
  <si>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</si>
  <si>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</si>
  <si>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</si>
  <si>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</si>
  <si>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</si>
  <si>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</si>
  <si>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</si>
  <si>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</si>
  <si>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</si>
  <si>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</si>
  <si>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</si>
  <si>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</si>
  <si>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</si>
  <si>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</si>
  <si>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</si>
  <si>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</si>
  <si>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</si>
  <si>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</si>
  <si>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</si>
  <si>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</si>
  <si>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</si>
  <si>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</si>
  <si>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</si>
  <si>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</si>
  <si>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</si>
  <si>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</si>
  <si>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</si>
  <si>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</si>
  <si>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</si>
  <si>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</si>
  <si>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</si>
  <si>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</si>
  <si>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</si>
  <si>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</si>
  <si>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</si>
  <si>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</si>
  <si>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</si>
  <si>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</si>
  <si>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</si>
  <si>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</si>
  <si>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</si>
  <si>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</si>
  <si>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</si>
  <si>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</si>
  <si>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</si>
  <si>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</si>
  <si>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</si>
  <si>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</si>
  <si>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</si>
  <si>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</si>
  <si>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</si>
  <si>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</si>
  <si>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</si>
  <si>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</si>
  <si>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</si>
  <si>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</si>
  <si>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</si>
  <si>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</si>
  <si>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</si>
  <si>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</si>
  <si>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</si>
  <si>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</si>
  <si>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</si>
  <si>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</si>
  <si>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</si>
  <si>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</si>
  <si>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</si>
  <si>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</si>
  <si>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</si>
  <si>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</si>
  <si>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</si>
  <si>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</si>
  <si>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</si>
  <si>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</si>
  <si>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</si>
  <si>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</si>
  <si>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</si>
  <si>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</si>
  <si>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</si>
  <si>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</si>
  <si>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</si>
  <si>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</si>
  <si>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</si>
  <si>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</si>
  <si>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</si>
  <si>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</si>
  <si>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</si>
  <si>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</si>
  <si>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</si>
  <si>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</si>
  <si>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</si>
  <si>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</si>
  <si>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</si>
  <si>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</si>
  <si>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</si>
  <si>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</si>
  <si>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</si>
  <si>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</si>
  <si>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</si>
  <si>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</si>
  <si>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</si>
  <si>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</si>
  <si>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</si>
  <si>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</si>
  <si>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</si>
  <si>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</si>
  <si>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</si>
  <si>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</si>
  <si>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</si>
  <si>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</si>
  <si>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</si>
  <si>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</si>
  <si>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</si>
  <si>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</si>
  <si>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</si>
  <si>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</si>
  <si>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</si>
  <si>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</si>
  <si>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</si>
  <si>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</si>
  <si>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</si>
  <si>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</si>
  <si>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</si>
  <si>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</si>
  <si>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</si>
  <si>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</si>
  <si>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</si>
  <si>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</si>
  <si>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</si>
  <si>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</si>
  <si>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</si>
  <si>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</si>
  <si>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</si>
  <si>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</si>
  <si>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</si>
  <si>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</si>
  <si>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</si>
  <si>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</si>
  <si>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</si>
  <si>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</si>
  <si>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</si>
  <si>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</si>
  <si>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</si>
  <si>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</si>
  <si>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</si>
  <si>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</si>
  <si>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</si>
  <si>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</si>
  <si>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</si>
  <si>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</si>
  <si>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</si>
  <si>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</si>
  <si>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</si>
  <si>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</si>
  <si>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</si>
  <si>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</si>
  <si>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</si>
  <si>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</si>
  <si>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</si>
  <si>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</si>
  <si>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</si>
  <si>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</si>
  <si>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</si>
  <si>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</si>
  <si>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</si>
  <si>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</si>
  <si>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</si>
  <si>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</si>
  <si>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</si>
  <si>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</si>
  <si>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</si>
  <si>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</si>
  <si>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</si>
  <si>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</si>
  <si>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</si>
  <si>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</si>
  <si>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</si>
  <si>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</si>
  <si>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</si>
  <si>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</si>
  <si>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</si>
  <si>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</si>
  <si>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</si>
  <si>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</si>
  <si>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</si>
  <si>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</si>
  <si>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</si>
  <si>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</si>
  <si>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</si>
  <si>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</si>
  <si>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</si>
  <si>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</si>
  <si>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</si>
  <si>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</si>
  <si>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</si>
  <si>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</si>
  <si>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</si>
  <si>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</si>
  <si>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</si>
  <si>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</si>
  <si>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</si>
  <si>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</si>
  <si>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</si>
  <si>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</si>
  <si>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</si>
  <si>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</si>
  <si>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</si>
  <si>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</si>
  <si>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</si>
  <si>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</si>
  <si>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</si>
  <si>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</si>
  <si>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</si>
  <si>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</si>
  <si>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</si>
  <si>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</si>
  <si>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</si>
  <si>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</si>
  <si>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</si>
  <si>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</si>
  <si>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</si>
  <si>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</si>
  <si>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</si>
  <si>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</si>
  <si>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</si>
  <si>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</si>
  <si>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</si>
  <si>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</si>
  <si>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</si>
  <si>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</si>
  <si>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</si>
  <si>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</si>
  <si>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</si>
  <si>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</si>
  <si>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</si>
  <si>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</si>
  <si>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</si>
  <si>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</si>
  <si>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</si>
  <si>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</si>
  <si>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</si>
  <si>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</si>
  <si>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</si>
  <si>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</si>
  <si>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</si>
  <si>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</si>
  <si>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</si>
  <si>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</si>
  <si>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</si>
  <si>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</si>
  <si>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</si>
  <si>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</si>
  <si>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</si>
  <si>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</si>
  <si>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</si>
  <si>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</si>
  <si>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</si>
  <si>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</si>
  <si>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</si>
  <si>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</si>
  <si>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</si>
  <si>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</si>
  <si>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</si>
  <si>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</si>
  <si>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</si>
  <si>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</si>
  <si>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</si>
  <si>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</si>
  <si>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</si>
  <si>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</si>
  <si>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</si>
  <si>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</si>
  <si>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</si>
  <si>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</si>
  <si>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</si>
  <si>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</si>
  <si>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</si>
  <si>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</si>
  <si>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</si>
  <si>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</si>
  <si>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</si>
  <si>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</si>
  <si>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</si>
  <si>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</si>
  <si>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</si>
  <si>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</si>
  <si>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</si>
  <si>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</si>
  <si>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</si>
  <si>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</si>
  <si>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</si>
  <si>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</si>
  <si>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</si>
  <si>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</si>
  <si>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</si>
  <si>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</si>
  <si>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</si>
  <si>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</si>
  <si>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</si>
  <si>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</si>
  <si>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</si>
  <si>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</si>
  <si>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</si>
  <si>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</si>
  <si>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</si>
  <si>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</si>
  <si>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</si>
  <si>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</si>
  <si>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</si>
  <si>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</si>
  <si>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</si>
  <si>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</si>
  <si>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</si>
  <si>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</si>
  <si>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</si>
  <si>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</si>
  <si>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</si>
  <si>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</si>
  <si>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</si>
  <si>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</si>
  <si>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</si>
  <si>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</si>
  <si>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</si>
  <si>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</si>
  <si>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</si>
  <si>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</si>
  <si>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</si>
  <si>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</si>
  <si>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</si>
  <si>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</si>
  <si>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</si>
  <si>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</si>
  <si>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</si>
  <si>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</si>
  <si>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</si>
  <si>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</si>
  <si>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</si>
  <si>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</si>
  <si>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</si>
  <si>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</si>
  <si>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</si>
  <si>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</si>
  <si>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</si>
  <si>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</si>
  <si>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</si>
  <si>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</si>
  <si>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</si>
  <si>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</si>
  <si>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</si>
  <si>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</si>
  <si>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</si>
  <si>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</si>
  <si>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</si>
  <si>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</si>
  <si>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</si>
  <si>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</si>
  <si>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</si>
  <si>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</si>
  <si>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</si>
  <si>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</si>
  <si>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</si>
  <si>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</si>
  <si>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</si>
  <si>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</si>
  <si>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</si>
  <si>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</si>
  <si>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</si>
  <si>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</si>
  <si>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</si>
  <si>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</si>
  <si>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</si>
  <si>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</si>
  <si>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</si>
  <si>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</si>
  <si>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</si>
  <si>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</si>
  <si>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</si>
  <si>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</si>
  <si>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</si>
  <si>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</si>
  <si>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</si>
  <si>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</si>
  <si>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</si>
  <si>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</si>
  <si>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</si>
  <si>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</si>
  <si>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</si>
  <si>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</si>
  <si>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</si>
  <si>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</si>
  <si>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</si>
  <si>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</si>
  <si>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</si>
  <si>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</si>
  <si>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</si>
  <si>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</si>
  <si>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</si>
  <si>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</si>
  <si>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</si>
  <si>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</si>
  <si>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</si>
  <si>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</si>
  <si>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</si>
  <si>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</si>
  <si>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</si>
  <si>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</si>
  <si>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</si>
  <si>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</si>
  <si>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</si>
  <si>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</si>
  <si>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</si>
  <si>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</si>
  <si>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</si>
  <si>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</si>
  <si>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</si>
  <si>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</si>
  <si>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</si>
  <si>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</si>
  <si>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</si>
  <si>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</si>
  <si>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</si>
  <si>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</si>
  <si>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</si>
  <si>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</si>
  <si>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</si>
  <si>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</si>
  <si>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</si>
  <si>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</si>
  <si>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</si>
  <si>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</si>
  <si>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</si>
  <si>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</si>
  <si>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</si>
  <si>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</si>
  <si>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</si>
  <si>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</si>
  <si>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</si>
  <si>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</si>
  <si>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</si>
  <si>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</si>
  <si>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</si>
  <si>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</si>
  <si>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</si>
  <si>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</si>
  <si>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</si>
  <si>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</si>
  <si>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</si>
  <si>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</si>
  <si>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</si>
  <si>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</si>
  <si>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</si>
  <si>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</si>
  <si>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</si>
  <si>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</si>
  <si>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</si>
  <si>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</si>
  <si>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</si>
  <si>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</si>
  <si>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</si>
  <si>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</si>
  <si>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</si>
  <si>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</si>
  <si>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</si>
  <si>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</si>
  <si>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</si>
  <si>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</si>
  <si>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</si>
  <si>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</si>
  <si>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</si>
  <si>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</si>
  <si>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</si>
  <si>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</si>
  <si>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</si>
  <si>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</si>
  <si>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</si>
  <si>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</si>
  <si>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</si>
  <si>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</si>
  <si>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</si>
  <si>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</si>
  <si>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</si>
  <si>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</si>
  <si>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</si>
  <si>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</si>
  <si>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</si>
  <si>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</si>
  <si>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</si>
  <si>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</si>
  <si>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</si>
  <si>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</si>
  <si>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</si>
  <si>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</si>
  <si>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</si>
  <si>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</si>
  <si>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</si>
  <si>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</si>
  <si>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</si>
  <si>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</si>
  <si>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</si>
  <si>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</si>
  <si>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</si>
  <si>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</si>
  <si>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</si>
  <si>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</si>
  <si>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</si>
  <si>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</si>
  <si>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</si>
  <si>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</si>
  <si>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</si>
  <si>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</si>
  <si>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</si>
  <si>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</si>
  <si>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</si>
  <si>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</si>
  <si>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</si>
  <si>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</si>
  <si>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</si>
  <si>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</si>
  <si>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</si>
  <si>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</si>
  <si>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</si>
  <si>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</si>
  <si>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</si>
  <si>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</si>
  <si>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</si>
  <si>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</si>
  <si>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</si>
  <si>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</si>
  <si>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</si>
  <si>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</si>
  <si>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</si>
  <si>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</si>
  <si>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</si>
  <si>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</si>
  <si>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</si>
  <si>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</si>
  <si>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</si>
  <si>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</si>
  <si>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</si>
  <si>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</si>
  <si>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</si>
  <si>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</si>
  <si>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</si>
  <si>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</si>
  <si>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</si>
  <si>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</si>
  <si>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</si>
  <si>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</si>
  <si>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</si>
  <si>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</si>
  <si>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</si>
  <si>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</si>
  <si>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</si>
  <si>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</si>
  <si>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</si>
  <si>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</si>
  <si>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</si>
  <si>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</si>
  <si>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</si>
  <si>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</si>
  <si>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</si>
  <si>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</si>
  <si>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</si>
  <si>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</si>
  <si>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</si>
  <si>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</si>
  <si>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</si>
  <si>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</si>
  <si>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</si>
  <si>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</si>
  <si>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</si>
  <si>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</si>
  <si>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</si>
  <si>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</si>
  <si>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</si>
  <si>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</si>
  <si>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</si>
  <si>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</si>
  <si>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</si>
  <si>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</si>
  <si>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</si>
  <si>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</si>
  <si>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</si>
  <si>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</si>
  <si>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</si>
  <si>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</si>
  <si>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</si>
  <si>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</si>
  <si>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</si>
  <si>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</si>
  <si>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</si>
  <si>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</si>
  <si>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</si>
  <si>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</si>
  <si>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</si>
  <si>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</si>
  <si>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</si>
  <si>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</si>
  <si>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</si>
  <si>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</si>
  <si>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</si>
  <si>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</si>
  <si>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</si>
  <si>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</si>
  <si>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</si>
  <si>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</si>
  <si>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</si>
  <si>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</si>
  <si>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</si>
  <si>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</si>
  <si>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</si>
  <si>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</si>
  <si>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</si>
  <si>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</si>
  <si>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</si>
  <si>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</si>
  <si>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</si>
  <si>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</si>
  <si>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</si>
  <si>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</si>
  <si>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</si>
  <si>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</si>
  <si>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</si>
  <si>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</si>
  <si>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</si>
  <si>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</si>
  <si>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</si>
  <si>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</si>
  <si>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</si>
  <si>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</si>
  <si>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</si>
  <si>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</si>
  <si>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</si>
  <si>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</si>
  <si>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</si>
  <si>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</si>
  <si>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</si>
  <si>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</si>
  <si>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</si>
  <si>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</si>
  <si>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</si>
  <si>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</si>
  <si>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</si>
  <si>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</si>
  <si>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</si>
  <si>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</si>
  <si>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</si>
  <si>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</si>
  <si>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</si>
  <si>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</si>
  <si>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</si>
  <si>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</si>
  <si>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</si>
  <si>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</si>
  <si>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</si>
  <si>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</si>
  <si>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</si>
  <si>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</si>
  <si>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</si>
  <si>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</si>
  <si>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</si>
  <si>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</si>
  <si>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</si>
  <si>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</si>
  <si>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</si>
  <si>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</si>
  <si>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</si>
  <si>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</si>
  <si>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</si>
  <si>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</si>
  <si>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</si>
  <si>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</si>
  <si>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</si>
  <si>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</si>
  <si>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</si>
  <si>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</si>
  <si>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</si>
  <si>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</si>
  <si>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</si>
  <si>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</si>
  <si>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</si>
  <si>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</si>
  <si>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</si>
  <si>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</si>
  <si>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</si>
  <si>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</si>
  <si>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</si>
  <si>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</si>
  <si>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</si>
  <si>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</si>
  <si>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</si>
  <si>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</si>
  <si>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</si>
  <si>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</si>
  <si>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</si>
  <si>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</si>
  <si>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</si>
  <si>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</si>
  <si>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</si>
  <si>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</si>
  <si>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</si>
  <si>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</si>
  <si>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</si>
  <si>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</si>
  <si>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</si>
  <si>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</si>
  <si>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</si>
  <si>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</si>
  <si>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</si>
  <si>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</si>
  <si>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</si>
  <si>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</si>
  <si>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</si>
  <si>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</si>
  <si>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</si>
  <si>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</si>
  <si>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</si>
  <si>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</si>
  <si>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</si>
  <si>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</si>
  <si>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</si>
  <si>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</si>
  <si>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</si>
  <si>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</si>
  <si>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</si>
  <si>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</si>
  <si>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</si>
  <si>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</si>
  <si>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</si>
  <si>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</si>
  <si>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</si>
  <si>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</si>
  <si>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</si>
  <si>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</si>
  <si>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</si>
  <si>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</si>
  <si>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</si>
  <si>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</si>
  <si>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</si>
  <si>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</si>
  <si>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</si>
  <si>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</si>
  <si>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</si>
  <si>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</si>
  <si>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</si>
  <si>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</si>
  <si>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</si>
  <si>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</si>
  <si>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</si>
  <si>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</si>
  <si>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</si>
  <si>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</si>
  <si>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</si>
  <si>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</si>
  <si>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</si>
  <si>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</si>
  <si>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</si>
  <si>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</si>
  <si>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</si>
  <si>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</si>
  <si>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</si>
  <si>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</si>
  <si>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</si>
  <si>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</si>
  <si>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</si>
  <si>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</si>
  <si>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</si>
  <si>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</si>
  <si>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</si>
  <si>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</si>
  <si>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</si>
  <si>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</si>
  <si>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</si>
  <si>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</si>
  <si>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</si>
  <si>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</si>
  <si>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</si>
  <si>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</si>
  <si>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</si>
  <si>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</si>
  <si>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</si>
  <si>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</si>
  <si>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</si>
  <si>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</si>
  <si>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</si>
  <si>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</si>
  <si>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</si>
  <si>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</si>
  <si>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</si>
  <si>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</si>
  <si>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</si>
  <si>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</si>
  <si>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</si>
  <si>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</si>
  <si>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</si>
  <si>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</si>
  <si>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</si>
  <si>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</si>
  <si>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</si>
  <si>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</si>
  <si>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</si>
  <si>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</si>
  <si>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</si>
  <si>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</si>
  <si>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</si>
  <si>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</si>
  <si>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</si>
  <si>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</si>
  <si>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</si>
  <si>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</si>
  <si>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</si>
  <si>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</si>
  <si>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</si>
  <si>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</si>
  <si>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</si>
  <si>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</si>
  <si>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</si>
  <si>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</si>
  <si>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</si>
  <si>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</si>
  <si>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</si>
  <si>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</si>
  <si>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</si>
  <si>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</si>
  <si>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</si>
  <si>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</si>
  <si>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</si>
  <si>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</si>
  <si>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</si>
  <si>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</si>
  <si>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</si>
  <si>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</si>
  <si>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</si>
  <si>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</si>
  <si>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</si>
  <si>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</si>
  <si>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</si>
  <si>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</si>
  <si>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</si>
  <si>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</si>
  <si>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</si>
  <si>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</si>
  <si>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</si>
  <si>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</si>
  <si>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</si>
  <si>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</si>
  <si>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</si>
  <si>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</si>
  <si>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</si>
  <si>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</si>
  <si>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</si>
  <si>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</si>
  <si>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</si>
  <si>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</si>
  <si>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</si>
  <si>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</si>
  <si>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</si>
  <si>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</si>
  <si>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</si>
  <si>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</si>
  <si>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</si>
  <si>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</si>
  <si>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</si>
  <si>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</si>
  <si>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</si>
  <si>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</si>
  <si>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</si>
  <si>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</si>
  <si>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</si>
  <si>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</si>
  <si>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</si>
  <si>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</si>
  <si>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</si>
  <si>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</si>
  <si>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</si>
  <si>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</si>
  <si>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</si>
  <si>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</si>
  <si>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</si>
  <si>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</si>
  <si>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</si>
  <si>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</si>
  <si>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</si>
  <si>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</si>
  <si>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</si>
  <si>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</si>
  <si>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</si>
  <si>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</si>
  <si>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</si>
  <si>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</si>
  <si>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</si>
  <si>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</si>
  <si>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</si>
  <si>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</si>
  <si>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</si>
  <si>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</si>
  <si>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</si>
  <si>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</si>
  <si>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</si>
  <si>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</si>
  <si>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</si>
  <si>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</si>
  <si>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</si>
  <si>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</si>
  <si>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</si>
  <si>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</si>
  <si>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</si>
  <si>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</si>
  <si>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</si>
  <si>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</si>
  <si>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</si>
  <si>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</si>
  <si>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</si>
  <si>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</si>
  <si>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</si>
  <si>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</si>
  <si>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</si>
  <si>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</si>
  <si>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</si>
  <si>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</si>
  <si>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</si>
  <si>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</si>
  <si>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</si>
  <si>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</si>
  <si>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</si>
  <si>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</si>
  <si>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</si>
  <si>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</si>
  <si>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</si>
  <si>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</si>
  <si>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</si>
  <si>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</si>
  <si>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</si>
  <si>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</si>
  <si>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</si>
  <si>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</si>
  <si>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</si>
  <si>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</si>
  <si>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</si>
  <si>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</si>
  <si>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</si>
  <si>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</si>
  <si>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</si>
  <si>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</si>
  <si>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</si>
  <si>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</si>
  <si>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</si>
  <si>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</si>
  <si>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</si>
  <si>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</si>
  <si>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</si>
  <si>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</si>
  <si>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</si>
  <si>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</si>
  <si>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</si>
  <si>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</si>
  <si>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</si>
  <si>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</si>
  <si>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</si>
  <si>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</si>
  <si>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</si>
  <si>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</si>
  <si>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</si>
  <si>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</si>
  <si>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</si>
  <si>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</si>
  <si>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</si>
  <si>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</si>
  <si>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</si>
  <si>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</si>
  <si>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</si>
  <si>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</si>
  <si>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</si>
  <si>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</si>
  <si>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</si>
  <si>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</si>
  <si>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</si>
  <si>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</si>
  <si>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</si>
  <si>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</si>
  <si>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</si>
  <si>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</si>
  <si>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</si>
  <si>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</si>
  <si>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</si>
  <si>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</si>
  <si>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</si>
  <si>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</si>
  <si>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</si>
  <si>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</si>
  <si>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</si>
  <si>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</si>
  <si>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</si>
  <si>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</si>
  <si>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</si>
  <si>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</si>
  <si>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</si>
  <si>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</si>
  <si>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</si>
  <si>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</si>
  <si>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</si>
  <si>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</si>
  <si>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</si>
  <si>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</si>
  <si>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</si>
  <si>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</si>
  <si>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</si>
  <si>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</si>
  <si>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</si>
  <si>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</si>
  <si>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</si>
  <si>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</si>
  <si>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</si>
  <si>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</si>
  <si>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</si>
  <si>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</si>
  <si>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</si>
  <si>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</si>
  <si>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</si>
  <si>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</si>
  <si>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</si>
  <si>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</si>
  <si>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</si>
  <si>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</si>
  <si>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</si>
  <si>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</si>
  <si>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</si>
  <si>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</si>
  <si>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</si>
  <si>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</si>
  <si>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</si>
  <si>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</si>
  <si>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</si>
  <si>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</si>
  <si>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</si>
  <si>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</si>
  <si>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</si>
  <si>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</si>
  <si>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</si>
  <si>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</si>
  <si>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</si>
  <si>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</si>
  <si>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</si>
  <si>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</si>
  <si>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</si>
  <si>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</si>
  <si>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</si>
  <si>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</si>
  <si>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</si>
  <si>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</si>
  <si>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</si>
  <si>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</si>
  <si>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</si>
  <si>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</si>
  <si>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</si>
  <si>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</si>
  <si>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</si>
  <si>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</si>
  <si>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</si>
  <si>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</si>
  <si>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</si>
  <si>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</si>
  <si>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</si>
  <si>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</si>
  <si>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</si>
  <si>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</si>
  <si>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</si>
  <si>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</si>
  <si>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</si>
  <si>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</si>
  <si>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</si>
  <si>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</si>
  <si>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</si>
  <si>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</si>
  <si>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</si>
  <si>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</si>
  <si>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</si>
  <si>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</si>
  <si>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</si>
  <si>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</si>
  <si>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</si>
  <si>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</si>
  <si>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</si>
  <si>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</si>
  <si>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</si>
  <si>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</si>
  <si>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</si>
  <si>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</si>
  <si>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</si>
  <si>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</si>
  <si>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</si>
  <si>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</si>
  <si>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</si>
  <si>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</si>
  <si>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</si>
  <si>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</si>
  <si>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</si>
  <si>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</si>
  <si>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</si>
  <si>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</si>
  <si>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</si>
  <si>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</si>
  <si>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</si>
  <si>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</si>
  <si>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</si>
  <si>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</si>
  <si>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</si>
  <si>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</si>
  <si>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</si>
  <si>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</si>
  <si>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</si>
  <si>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</si>
  <si>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</si>
  <si>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</si>
  <si>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</si>
  <si>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</si>
  <si>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</si>
  <si>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</si>
  <si>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</si>
  <si>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</si>
  <si>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</si>
  <si>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</si>
  <si>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</si>
  <si>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</si>
  <si>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</si>
  <si>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</si>
  <si>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</si>
  <si>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</si>
  <si>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</si>
  <si>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</si>
  <si>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</si>
  <si>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</si>
  <si>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</si>
  <si>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</si>
  <si>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</si>
  <si>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</si>
  <si>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</si>
  <si>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</si>
  <si>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</si>
  <si>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</si>
  <si>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</si>
  <si>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</si>
  <si>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</si>
  <si>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</si>
  <si>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</si>
  <si>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</si>
  <si>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</si>
  <si>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</si>
  <si>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</si>
  <si>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</si>
  <si>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</si>
  <si>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</si>
  <si>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</si>
  <si>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</si>
  <si>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</si>
  <si>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</si>
  <si>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</si>
  <si>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</si>
  <si>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</si>
  <si>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</si>
  <si>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</si>
  <si>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</si>
  <si>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</si>
  <si>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</si>
  <si>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</si>
  <si>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</si>
  <si>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</si>
  <si>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</si>
  <si>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</si>
  <si>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</si>
  <si>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</si>
  <si>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</si>
  <si>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</si>
  <si>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</si>
  <si>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</si>
  <si>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</si>
  <si>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</si>
  <si>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</si>
  <si>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</si>
  <si>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</si>
  <si>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</si>
  <si>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</si>
  <si>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</si>
  <si>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</si>
  <si>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</si>
  <si>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</si>
  <si>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</si>
  <si>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</si>
  <si>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</si>
  <si>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</si>
  <si>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</si>
  <si>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</si>
  <si>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</si>
  <si>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</si>
  <si>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</si>
  <si>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</si>
  <si>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</si>
  <si>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</si>
  <si>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</si>
  <si>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</si>
  <si>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</si>
  <si>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</si>
  <si>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</si>
  <si>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</si>
  <si>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</si>
  <si>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</si>
  <si>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</si>
  <si>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</si>
  <si>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</si>
  <si>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</si>
  <si>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</si>
  <si>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</si>
  <si>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</si>
  <si>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</si>
  <si>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</si>
  <si>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</si>
  <si>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</si>
  <si>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</si>
  <si>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</si>
  <si>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</si>
  <si>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</si>
  <si>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</si>
  <si>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</si>
  <si>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</si>
  <si>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</si>
  <si>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</si>
  <si>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</si>
  <si>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</si>
  <si>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</si>
  <si>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</si>
  <si>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</si>
  <si>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</si>
  <si>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</si>
  <si>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</si>
  <si>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</si>
  <si>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</si>
  <si>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</si>
  <si>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</si>
  <si>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</si>
  <si>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</si>
  <si>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</si>
  <si>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</si>
  <si>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</si>
  <si>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</si>
  <si>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</si>
  <si>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</si>
  <si>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</si>
  <si>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</si>
  <si>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</si>
  <si>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</si>
  <si>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</si>
  <si>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</si>
  <si>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</si>
  <si>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</si>
  <si>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</si>
  <si>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</si>
  <si>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</si>
  <si>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</si>
  <si>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</si>
  <si>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</si>
  <si>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</si>
  <si>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</si>
  <si>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</si>
  <si>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</si>
  <si>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</si>
  <si>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</si>
  <si>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</si>
  <si>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</si>
  <si>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</si>
  <si>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</si>
  <si>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</si>
  <si>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</si>
  <si>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</si>
  <si>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</si>
  <si>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</si>
  <si>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</si>
  <si>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</si>
  <si>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</si>
  <si>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</si>
  <si>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</si>
  <si>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</si>
  <si>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</si>
  <si>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</si>
  <si>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</si>
  <si>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</si>
  <si>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</si>
  <si>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</si>
  <si>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</si>
  <si>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</si>
  <si>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</si>
  <si>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</si>
  <si>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</si>
  <si>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</si>
  <si>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</si>
  <si>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</si>
  <si>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</si>
  <si>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</si>
  <si>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</si>
  <si>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</si>
  <si>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</si>
  <si>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</si>
  <si>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</si>
  <si>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</si>
  <si>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</si>
  <si>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</si>
  <si>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</si>
  <si>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</si>
  <si>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</si>
  <si>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</si>
  <si>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</si>
  <si>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</si>
  <si>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</si>
  <si>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</si>
  <si>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</si>
  <si>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</si>
  <si>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</si>
  <si>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</si>
  <si>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</si>
  <si>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</si>
  <si>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</si>
  <si>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</si>
  <si>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</si>
  <si>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</si>
  <si>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</si>
  <si>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</si>
  <si>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</si>
  <si>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</si>
  <si>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</si>
  <si>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</si>
  <si>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</si>
  <si>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</si>
  <si>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</si>
  <si>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</si>
  <si>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</si>
  <si>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</si>
  <si>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</si>
  <si>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</si>
  <si>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</si>
  <si>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</si>
  <si>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</si>
  <si>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</si>
  <si>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</si>
  <si>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</si>
  <si>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</si>
  <si>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</si>
  <si>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</si>
  <si>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</si>
  <si>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</si>
  <si>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</si>
  <si>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</si>
  <si>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</si>
  <si>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</si>
  <si>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</si>
  <si>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</si>
  <si>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</si>
  <si>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</si>
  <si>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</si>
  <si>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</si>
  <si>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</si>
  <si>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</si>
  <si>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</si>
  <si>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</si>
  <si>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</si>
  <si>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</si>
  <si>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</si>
  <si>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</si>
  <si>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</si>
  <si>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</si>
  <si>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</si>
  <si>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</si>
  <si>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</si>
  <si>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</si>
  <si>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</si>
  <si>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</si>
  <si>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</si>
  <si>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</si>
  <si>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</si>
  <si>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</si>
  <si>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</si>
  <si>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</si>
  <si>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</si>
  <si>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</si>
  <si>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</si>
  <si>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</si>
  <si>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</si>
  <si>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</si>
  <si>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</si>
  <si>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</si>
  <si>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</si>
  <si>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</si>
  <si>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</si>
  <si>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</si>
  <si>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</si>
  <si>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</si>
  <si>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</si>
  <si>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</si>
  <si>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</si>
  <si>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</si>
  <si>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</si>
  <si>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</si>
  <si>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</si>
  <si>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</si>
  <si>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</si>
  <si>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</si>
  <si>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</si>
  <si>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</si>
  <si>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</si>
  <si>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</si>
  <si>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</si>
  <si>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</si>
  <si>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</si>
  <si>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</si>
  <si>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</si>
  <si>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</si>
  <si>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</si>
  <si>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</si>
  <si>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</si>
  <si>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</si>
  <si>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</si>
  <si>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</si>
  <si>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</si>
  <si>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</si>
  <si>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</si>
  <si>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</si>
  <si>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</si>
  <si>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</si>
  <si>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</si>
  <si>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</si>
  <si>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</si>
  <si>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</si>
  <si>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</si>
  <si>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</si>
  <si>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</si>
  <si>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</si>
  <si>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</si>
  <si>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</si>
  <si>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</si>
  <si>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</si>
  <si>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</si>
  <si>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</si>
  <si>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</si>
  <si>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</si>
  <si>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</si>
  <si>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</si>
  <si>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</si>
  <si>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</si>
  <si>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</si>
  <si>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</si>
  <si>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</si>
  <si>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</si>
  <si>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</si>
  <si>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</si>
  <si>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</si>
  <si>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</si>
  <si>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</si>
  <si>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</si>
  <si>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</si>
  <si>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</si>
  <si>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</si>
  <si>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</si>
  <si>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</si>
  <si>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</si>
  <si>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</si>
  <si>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</si>
  <si>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</si>
  <si>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</si>
  <si>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</si>
  <si>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</si>
  <si>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</si>
  <si>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</si>
  <si>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</si>
  <si>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</si>
  <si>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</si>
  <si>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</si>
  <si>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</si>
  <si>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</si>
  <si>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</si>
  <si>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</si>
  <si>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</si>
  <si>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</si>
  <si>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</si>
  <si>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</si>
  <si>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</si>
  <si>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</si>
  <si>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</si>
  <si>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</si>
  <si>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</si>
  <si>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</si>
  <si>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</si>
  <si>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</si>
  <si>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</si>
  <si>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</si>
  <si>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</si>
  <si>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</si>
  <si>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</si>
  <si>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</si>
  <si>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</si>
  <si>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</si>
  <si>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</si>
  <si>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</si>
  <si>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</si>
  <si>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</si>
  <si>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</si>
  <si>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</si>
  <si>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</si>
  <si>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</si>
  <si>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</si>
  <si>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</si>
  <si>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</si>
  <si>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</si>
  <si>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</si>
  <si>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</si>
  <si>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</si>
  <si>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</si>
  <si>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</si>
  <si>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</si>
  <si>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</si>
  <si>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</si>
  <si>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</si>
  <si>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</si>
  <si>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</si>
  <si>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</si>
  <si>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</si>
  <si>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</si>
  <si>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</si>
  <si>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</si>
  <si>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</si>
  <si>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</si>
  <si>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</si>
  <si>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</si>
  <si>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</si>
  <si>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</si>
  <si>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</si>
  <si>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</si>
  <si>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</si>
  <si>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</si>
  <si>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</si>
  <si>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</si>
  <si>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</si>
  <si>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</si>
  <si>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</si>
  <si>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</si>
  <si>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</si>
  <si>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</si>
  <si>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</si>
  <si>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</si>
  <si>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</si>
  <si>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</si>
  <si>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</si>
  <si>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</si>
  <si>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</si>
  <si>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</si>
  <si>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</si>
  <si>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</si>
  <si>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</si>
  <si>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</si>
  <si>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</si>
  <si>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</si>
  <si>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</si>
  <si>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</si>
  <si>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</si>
  <si>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</si>
  <si>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</si>
  <si>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</si>
  <si>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</si>
  <si>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</si>
  <si>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</si>
  <si>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</si>
  <si>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</si>
  <si>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</si>
  <si>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</si>
  <si>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</si>
  <si>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</si>
  <si>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</si>
  <si>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</si>
  <si>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</si>
  <si>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</si>
  <si>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</si>
  <si>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</si>
  <si>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</si>
  <si>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</si>
  <si>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</si>
  <si>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</si>
  <si>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</si>
  <si>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</si>
  <si>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</si>
  <si>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</si>
  <si>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</si>
  <si>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</si>
  <si>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</si>
  <si>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</si>
  <si>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</si>
  <si>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</si>
  <si>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</si>
  <si>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</si>
  <si>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</si>
  <si>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</si>
  <si>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</si>
  <si>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</si>
  <si>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</si>
  <si>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</si>
  <si>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</si>
  <si>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</si>
  <si>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</si>
  <si>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</si>
  <si>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</si>
  <si>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</si>
  <si>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</si>
  <si>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</si>
  <si>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</si>
  <si>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</si>
  <si>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</si>
  <si>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</si>
  <si>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</si>
  <si>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</si>
  <si>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</si>
  <si>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</si>
  <si>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</si>
  <si>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</si>
  <si>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</si>
  <si>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</si>
  <si>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</si>
  <si>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</si>
  <si>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</si>
  <si>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</si>
  <si>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</si>
  <si>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</si>
  <si>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</si>
  <si>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</si>
  <si>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</si>
  <si>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</si>
  <si>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</si>
  <si>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</si>
  <si>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</si>
  <si>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</si>
  <si>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</si>
  <si>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</si>
  <si>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</si>
  <si>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</si>
  <si>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</si>
  <si>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</si>
  <si>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</si>
  <si>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</si>
  <si>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</si>
  <si>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</si>
  <si>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</si>
  <si>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</si>
  <si>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</si>
  <si>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</si>
  <si>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</si>
  <si>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</si>
  <si>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</si>
  <si>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</si>
  <si>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</si>
  <si>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</si>
  <si>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</si>
  <si>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</si>
  <si>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</si>
  <si>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</si>
  <si>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</si>
  <si>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</si>
  <si>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</si>
  <si>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</si>
  <si>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</si>
  <si>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</si>
  <si>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</si>
  <si>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</si>
  <si>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</si>
  <si>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</si>
  <si>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</si>
  <si>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</si>
  <si>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</si>
  <si>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</si>
  <si>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</si>
  <si>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</si>
  <si>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</si>
  <si>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</si>
  <si>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</si>
  <si>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</si>
  <si>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</si>
  <si>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</si>
  <si>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</si>
  <si>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</si>
  <si>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</si>
  <si>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</si>
  <si>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</si>
  <si>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</si>
  <si>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</si>
  <si>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</si>
  <si>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</si>
  <si>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</si>
  <si>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</si>
  <si>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</si>
  <si>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</si>
  <si>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</si>
  <si>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</si>
  <si>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</si>
  <si>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</si>
  <si>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</si>
  <si>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</si>
  <si>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</si>
  <si>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</si>
  <si>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</si>
  <si>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</si>
  <si>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</si>
  <si>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</si>
  <si>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</si>
  <si>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</si>
  <si>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</si>
  <si>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</si>
  <si>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</si>
  <si>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</si>
  <si>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</si>
  <si>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</si>
  <si>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</si>
  <si>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</si>
  <si>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</si>
  <si>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</si>
  <si>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</si>
  <si>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</si>
  <si>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</si>
  <si>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</si>
  <si>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</si>
  <si>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</si>
  <si>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</si>
  <si>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</si>
  <si>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</si>
  <si>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</si>
  <si>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</si>
  <si>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</si>
  <si>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</si>
  <si>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</si>
  <si>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</si>
  <si>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</si>
  <si>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</si>
  <si>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</si>
  <si>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</si>
  <si>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</si>
  <si>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</si>
  <si>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</si>
  <si>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</si>
  <si>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</si>
  <si>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</si>
  <si>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</si>
  <si>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</si>
  <si>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</si>
  <si>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</si>
  <si>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</si>
  <si>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</si>
  <si>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</si>
  <si>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</si>
  <si>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</si>
  <si>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</si>
  <si>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</si>
  <si>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</si>
  <si>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</si>
  <si>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</si>
  <si>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</si>
  <si>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</si>
  <si>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</si>
  <si>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</si>
  <si>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</si>
  <si>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</si>
  <si>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</si>
  <si>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</si>
  <si>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</si>
  <si>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</si>
  <si>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</si>
  <si>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</si>
  <si>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</si>
  <si>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</si>
  <si>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</si>
  <si>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</si>
  <si>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</si>
  <si>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</si>
  <si>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</si>
  <si>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</si>
  <si>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</si>
  <si>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</si>
  <si>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</si>
  <si>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</si>
  <si>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</si>
  <si>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</si>
  <si>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</si>
  <si>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</si>
  <si>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</si>
  <si>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</si>
  <si>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</si>
  <si>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</si>
  <si>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</si>
  <si>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</si>
  <si>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</si>
  <si>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</si>
  <si>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</si>
  <si>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</si>
  <si>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</si>
  <si>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</si>
  <si>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</si>
  <si>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</si>
  <si>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</si>
  <si>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</si>
  <si>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</si>
  <si>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</si>
  <si>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</si>
  <si>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</si>
  <si>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</si>
  <si>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</si>
  <si>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</si>
  <si>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</si>
  <si>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</si>
  <si>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</si>
  <si>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</si>
  <si>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</si>
  <si>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</si>
  <si>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</si>
  <si>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</si>
  <si>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</si>
  <si>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</si>
  <si>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</si>
  <si>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</si>
  <si>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</si>
  <si>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</si>
  <si>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</si>
  <si>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</si>
  <si>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</si>
  <si>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</si>
  <si>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</si>
  <si>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</si>
  <si>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</si>
  <si>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</si>
  <si>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</si>
  <si>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</si>
  <si>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</si>
  <si>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</si>
  <si>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</si>
  <si>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</si>
  <si>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</si>
  <si>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</si>
  <si>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</si>
  <si>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</si>
  <si>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</si>
  <si>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</si>
  <si>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</si>
  <si>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</si>
  <si>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</si>
  <si>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</si>
  <si>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</si>
  <si>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</si>
  <si>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</si>
  <si>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</si>
  <si>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</si>
  <si>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</si>
  <si>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</si>
  <si>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</si>
  <si>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</si>
  <si>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</si>
  <si>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</si>
  <si>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</si>
  <si>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</si>
  <si>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</si>
  <si>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</si>
  <si>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</si>
  <si>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</si>
  <si>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</si>
  <si>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</si>
  <si>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</si>
  <si>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</si>
  <si>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</si>
  <si>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</si>
  <si>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</si>
  <si>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</si>
  <si>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</si>
  <si>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</si>
  <si>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</si>
  <si>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</si>
  <si>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</si>
  <si>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</si>
  <si>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</si>
  <si>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</si>
  <si>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</si>
  <si>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</si>
  <si>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</si>
  <si>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</si>
  <si>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</si>
  <si>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</si>
  <si>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</si>
  <si>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</si>
  <si>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</si>
  <si>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</si>
  <si>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</si>
  <si>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</si>
  <si>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</si>
  <si>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</si>
  <si>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</si>
  <si>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</si>
  <si>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</si>
  <si>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</si>
  <si>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</si>
  <si>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</si>
  <si>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</si>
  <si>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</si>
  <si>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</si>
  <si>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</si>
  <si>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</si>
  <si>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</si>
  <si>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</si>
  <si>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</si>
  <si>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</si>
  <si>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</si>
  <si>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</si>
  <si>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</si>
  <si>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</si>
  <si>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</si>
  <si>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</si>
  <si>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</si>
  <si>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</si>
  <si>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</si>
  <si>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</si>
  <si>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</si>
  <si>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</si>
  <si>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</si>
  <si>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</si>
  <si>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</si>
  <si>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</si>
  <si>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</si>
  <si>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</si>
  <si>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</si>
  <si>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</si>
  <si>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</si>
  <si>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</si>
  <si>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</si>
  <si>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</si>
  <si>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</si>
  <si>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</si>
  <si>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</si>
  <si>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</si>
  <si>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</si>
  <si>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</si>
  <si>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</si>
  <si>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</si>
  <si>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</si>
  <si>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</si>
  <si>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</si>
  <si>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</si>
  <si>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</si>
  <si>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</si>
  <si>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</si>
  <si>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</si>
  <si>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</si>
  <si>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</si>
  <si>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</si>
  <si>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</si>
  <si>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</si>
  <si>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</si>
  <si>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</si>
  <si>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</si>
  <si>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</si>
  <si>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</si>
  <si>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</si>
  <si>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</si>
  <si>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</si>
  <si>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</si>
  <si>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</si>
  <si>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</si>
  <si>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</si>
  <si>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</si>
  <si>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</si>
  <si>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</si>
  <si>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</si>
  <si>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</si>
  <si>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</si>
  <si>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</si>
  <si>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</si>
  <si>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</si>
  <si>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</si>
  <si>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</si>
  <si>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</si>
  <si>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</si>
  <si>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</si>
  <si>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</si>
  <si>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</si>
  <si>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</si>
  <si>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</si>
  <si>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</si>
  <si>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</si>
  <si>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</si>
  <si>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</si>
  <si>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</si>
  <si>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</si>
  <si>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</si>
  <si>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</si>
  <si>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</si>
  <si>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</si>
  <si>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</si>
  <si>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</si>
  <si>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</si>
  <si>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</si>
  <si>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</si>
  <si>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</si>
  <si>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</si>
  <si>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</si>
  <si>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</si>
  <si>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</si>
  <si>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</si>
  <si>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</si>
  <si>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</si>
  <si>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</si>
  <si>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</si>
  <si>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</si>
  <si>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</si>
  <si>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</si>
  <si>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</si>
  <si>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</si>
  <si>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</si>
  <si>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</si>
  <si>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</si>
  <si>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</si>
  <si>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</si>
  <si>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</si>
  <si>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</si>
  <si>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</si>
  <si>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</si>
  <si>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</si>
  <si>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</si>
  <si>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</si>
  <si>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</si>
  <si>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</si>
  <si>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</si>
  <si>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</si>
  <si>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</si>
  <si>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</si>
  <si>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</si>
  <si>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</si>
  <si>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</si>
  <si>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</si>
  <si>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</si>
  <si>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</si>
  <si>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</si>
  <si>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</si>
  <si>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</si>
  <si>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</si>
  <si>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</si>
  <si>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</si>
  <si>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</si>
  <si>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</si>
  <si>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</si>
  <si>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</si>
  <si>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</si>
  <si>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</si>
  <si>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</si>
  <si>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</si>
  <si>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</si>
  <si>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</si>
  <si>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</si>
  <si>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</si>
  <si>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</si>
  <si>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</si>
  <si>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</si>
  <si>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</si>
  <si>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</si>
  <si>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</si>
  <si>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</si>
  <si>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</si>
  <si>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</si>
  <si>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</si>
  <si>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</si>
  <si>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</si>
  <si>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</si>
  <si>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</si>
  <si>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</si>
  <si>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</si>
  <si>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</si>
  <si>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</si>
  <si>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</si>
  <si>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</si>
  <si>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</si>
  <si>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</si>
  <si>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</si>
  <si>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</si>
  <si>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</si>
  <si>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</si>
  <si>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</si>
  <si>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</si>
  <si>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</si>
  <si>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</si>
  <si>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</si>
  <si>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</si>
  <si>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</si>
  <si>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</si>
  <si>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</si>
  <si>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</si>
  <si>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</si>
  <si>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</si>
  <si>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</si>
  <si>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</si>
  <si>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</si>
  <si>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</si>
  <si>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</si>
  <si>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</si>
  <si>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</si>
  <si>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</si>
  <si>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</si>
  <si>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</si>
  <si>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</si>
  <si>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</si>
  <si>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</si>
  <si>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</si>
  <si>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</si>
  <si>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</si>
  <si>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</si>
  <si>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</si>
  <si>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</si>
  <si>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</si>
  <si>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</si>
  <si>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</si>
  <si>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</si>
  <si>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</si>
  <si>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</si>
  <si>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</si>
  <si>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</si>
  <si>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</si>
  <si>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</si>
  <si>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</si>
  <si>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</si>
  <si>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</si>
  <si>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</si>
  <si>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</si>
  <si>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</si>
  <si>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</si>
  <si>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</si>
  <si>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</si>
  <si>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</si>
  <si>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</si>
  <si>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</si>
  <si>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</si>
  <si>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</si>
  <si>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</si>
  <si>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</si>
  <si>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</si>
  <si>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</si>
  <si>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</si>
  <si>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</si>
  <si>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</si>
  <si>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</si>
  <si>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</si>
  <si>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</si>
  <si>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</si>
  <si>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</si>
  <si>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</si>
  <si>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</si>
  <si>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</si>
  <si>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</si>
  <si>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</si>
  <si>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</si>
  <si>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</si>
  <si>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</si>
  <si>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</si>
  <si>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</si>
  <si>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</si>
  <si>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</si>
  <si>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</si>
  <si>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</si>
  <si>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</si>
  <si>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</si>
  <si>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</si>
  <si>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</si>
  <si>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</si>
  <si>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</si>
  <si>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</si>
  <si>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</si>
  <si>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</si>
  <si>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</si>
  <si>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</si>
  <si>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</si>
  <si>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</si>
  <si>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</si>
  <si>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</si>
  <si>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</si>
  <si>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</si>
  <si>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</si>
  <si>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</si>
  <si>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</si>
  <si>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</si>
  <si>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</si>
  <si>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</si>
  <si>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</si>
  <si>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</si>
  <si>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</si>
  <si>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</si>
  <si>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</si>
  <si>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</si>
  <si>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</si>
  <si>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</si>
  <si>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</si>
  <si>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</si>
  <si>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</si>
  <si>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</si>
  <si>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</si>
  <si>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</si>
  <si>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</si>
  <si>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</si>
  <si>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</si>
  <si>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</si>
  <si>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</si>
  <si>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</si>
  <si>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</si>
  <si>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</si>
  <si>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</si>
  <si>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</si>
  <si>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</si>
  <si>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</si>
  <si>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</si>
  <si>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</si>
  <si>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</si>
  <si>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</si>
  <si>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</si>
  <si>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</si>
  <si>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</si>
  <si>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</si>
  <si>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</si>
  <si>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</si>
  <si>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</si>
  <si>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</si>
  <si>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</si>
  <si>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</si>
  <si>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</si>
  <si>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</si>
  <si>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</si>
  <si>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</si>
  <si>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</si>
  <si>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</si>
  <si>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</si>
  <si>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</si>
  <si>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</si>
  <si>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</si>
  <si>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</si>
  <si>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</si>
  <si>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</si>
  <si>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</si>
  <si>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</si>
  <si>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</si>
  <si>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</si>
  <si>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</si>
  <si>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</si>
  <si>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</si>
  <si>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</si>
  <si>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</si>
  <si>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</si>
  <si>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</si>
  <si>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</si>
  <si>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</si>
  <si>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</si>
  <si>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</si>
  <si>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</si>
  <si>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</si>
  <si>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</si>
  <si>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</si>
  <si>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</si>
  <si>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</si>
  <si>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</si>
  <si>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</si>
  <si>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</si>
  <si>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</si>
  <si>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</si>
  <si>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</si>
  <si>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</si>
  <si>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</si>
  <si>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</si>
  <si>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</si>
  <si>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</si>
  <si>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</si>
  <si>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</si>
  <si>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</si>
  <si>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</si>
  <si>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</si>
  <si>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</si>
  <si>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</si>
  <si>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</si>
  <si>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</si>
  <si>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</si>
  <si>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</si>
  <si>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</si>
  <si>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</si>
  <si>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</si>
  <si>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</si>
  <si>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</si>
  <si>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</si>
  <si>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</si>
  <si>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</si>
  <si>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</si>
  <si>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</si>
  <si>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</si>
  <si>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</si>
  <si>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</si>
  <si>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</si>
  <si>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</si>
  <si>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</si>
  <si>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</si>
  <si>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</si>
  <si>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</si>
  <si>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</si>
  <si>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</si>
  <si>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</si>
  <si>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</si>
  <si>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</si>
  <si>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</si>
  <si>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</si>
  <si>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</si>
  <si>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</si>
  <si>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</si>
  <si>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</si>
  <si>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</si>
  <si>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</si>
  <si>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</si>
  <si>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</si>
  <si>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</si>
  <si>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</si>
  <si>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</si>
  <si>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</si>
  <si>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</si>
  <si>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</si>
  <si>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</si>
  <si>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</si>
  <si>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</si>
  <si>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</si>
  <si>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</si>
  <si>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</si>
  <si>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</si>
  <si>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</si>
  <si>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</si>
  <si>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</si>
  <si>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</si>
  <si>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</si>
  <si>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</si>
  <si>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</si>
  <si>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</si>
  <si>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</si>
  <si>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</si>
  <si>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</si>
  <si>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</si>
  <si>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</si>
  <si>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</si>
  <si>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</si>
  <si>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</si>
  <si>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</si>
  <si>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</si>
  <si>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</si>
  <si>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</si>
  <si>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</si>
  <si>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</si>
  <si>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</si>
  <si>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</si>
  <si>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</si>
  <si>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</si>
  <si>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</si>
  <si>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</si>
  <si>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</si>
  <si>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</si>
  <si>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</si>
  <si>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</si>
  <si>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</si>
  <si>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</si>
  <si>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</si>
  <si>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</si>
  <si>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</si>
  <si>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</si>
  <si>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</si>
  <si>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</si>
  <si>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</si>
  <si>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</si>
  <si>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</si>
  <si>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</si>
  <si>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</si>
  <si>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</si>
  <si>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</si>
  <si>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</si>
  <si>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</si>
  <si>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</si>
  <si>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</si>
  <si>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</si>
  <si>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</si>
  <si>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</si>
  <si>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</si>
  <si>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</si>
  <si>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</si>
  <si>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</si>
  <si>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</si>
  <si>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</si>
  <si>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</si>
  <si>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</si>
  <si>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</si>
  <si>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</si>
  <si>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</si>
  <si>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</si>
  <si>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</si>
  <si>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</si>
  <si>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</si>
  <si>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</si>
  <si>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</si>
  <si>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</si>
  <si>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</si>
  <si>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</si>
  <si>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</si>
  <si>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</si>
  <si>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</si>
  <si>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</si>
  <si>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</si>
  <si>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</si>
  <si>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</si>
  <si>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</si>
  <si>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</si>
  <si>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</si>
  <si>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</si>
  <si>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</si>
  <si>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</si>
  <si>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</si>
  <si>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</si>
  <si>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</si>
  <si>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</si>
  <si>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</si>
  <si>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</si>
  <si>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</si>
  <si>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</si>
  <si>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</si>
  <si>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</si>
  <si>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</si>
  <si>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</si>
  <si>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</si>
  <si>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</si>
  <si>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</si>
  <si>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</si>
  <si>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</si>
  <si>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</si>
  <si>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</si>
  <si>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</si>
  <si>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</si>
  <si>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</si>
  <si>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</si>
  <si>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</si>
  <si>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</si>
  <si>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</si>
  <si>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</si>
  <si>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</si>
  <si>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</si>
  <si>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</si>
  <si>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</si>
  <si>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</si>
  <si>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</si>
  <si>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</si>
  <si>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</si>
  <si>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</si>
  <si>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</si>
  <si>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</si>
  <si>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</si>
  <si>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</si>
  <si>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</si>
  <si>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</si>
  <si>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</si>
  <si>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</si>
  <si>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</si>
  <si>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</si>
  <si>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</si>
  <si>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</si>
  <si>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</si>
  <si>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</si>
  <si>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</si>
  <si>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</si>
  <si>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</si>
  <si>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</si>
  <si>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</si>
  <si>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</si>
  <si>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</si>
  <si>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</si>
  <si>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</si>
  <si>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</si>
  <si>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</si>
  <si>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</si>
  <si>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</si>
  <si>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</si>
  <si>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</si>
  <si>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</si>
  <si>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</si>
  <si>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</si>
  <si>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</si>
  <si>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</si>
  <si>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</si>
  <si>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</si>
  <si>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</si>
  <si>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</si>
  <si>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</si>
  <si>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</si>
  <si>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</si>
  <si>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</si>
  <si>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</si>
  <si>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</si>
  <si>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</si>
  <si>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</si>
  <si>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</si>
  <si>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</si>
  <si>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</si>
  <si>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</si>
  <si>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</si>
  <si>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</si>
  <si>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</si>
  <si>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</si>
  <si>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</si>
  <si>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</si>
  <si>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</si>
  <si>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</si>
  <si>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</si>
  <si>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</si>
  <si>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</si>
  <si>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</si>
  <si>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</si>
  <si>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</si>
  <si>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</si>
  <si>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</si>
  <si>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</si>
  <si>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</si>
  <si>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</si>
  <si>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</si>
  <si>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</si>
  <si>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</si>
  <si>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</si>
  <si>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</si>
  <si>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</si>
  <si>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</si>
  <si>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</si>
  <si>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</si>
  <si>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</si>
  <si>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</si>
  <si>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</si>
  <si>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</si>
  <si>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</si>
  <si>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</si>
  <si>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</si>
  <si>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</si>
  <si>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</si>
  <si>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</si>
  <si>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</si>
  <si>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</si>
  <si>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</si>
  <si>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</si>
  <si>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</si>
  <si>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</si>
  <si>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</si>
  <si>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</si>
  <si>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</si>
  <si>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</si>
  <si>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</si>
  <si>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</si>
  <si>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</si>
  <si>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</si>
  <si>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</si>
  <si>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</si>
  <si>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</si>
  <si>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</si>
  <si>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</si>
  <si>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</si>
  <si>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</si>
  <si>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</si>
  <si>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</si>
  <si>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</si>
  <si>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</si>
  <si>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</si>
  <si>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</si>
  <si>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</si>
  <si>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</si>
  <si>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</si>
  <si>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</si>
  <si>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</si>
  <si>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</si>
  <si>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</si>
  <si>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</si>
  <si>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</si>
  <si>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</si>
  <si>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</si>
  <si>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</si>
  <si>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</si>
  <si>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</si>
  <si>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</si>
  <si>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</si>
  <si>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</si>
  <si>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</si>
  <si>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</si>
  <si>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</si>
  <si>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</si>
  <si>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</si>
  <si>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</si>
  <si>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</si>
  <si>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</si>
  <si>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</si>
  <si>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</si>
  <si>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</si>
  <si>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</si>
  <si>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</si>
  <si>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</si>
  <si>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</si>
  <si>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</si>
  <si>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</si>
  <si>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</si>
  <si>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</si>
  <si>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</si>
  <si>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</si>
  <si>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</si>
  <si>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</si>
  <si>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</si>
  <si>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</si>
  <si>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</si>
  <si>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</si>
  <si>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</si>
  <si>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</si>
  <si>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</si>
  <si>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</si>
  <si>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</si>
  <si>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</si>
  <si>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</si>
  <si>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</si>
  <si>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</si>
  <si>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</si>
  <si>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</si>
  <si>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</si>
  <si>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</si>
  <si>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</si>
  <si>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</si>
  <si>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</si>
  <si>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</si>
  <si>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</si>
  <si>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</si>
  <si>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</si>
  <si>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</si>
  <si>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</si>
  <si>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</si>
  <si>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</si>
  <si>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</si>
  <si>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</si>
  <si>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</si>
  <si>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</si>
  <si>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</si>
  <si>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</si>
  <si>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</si>
  <si>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</si>
  <si>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</si>
  <si>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</si>
  <si>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</si>
  <si>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</si>
  <si>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</si>
  <si>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</si>
  <si>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</si>
  <si>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</si>
  <si>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</si>
  <si>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</si>
  <si>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</si>
  <si>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</si>
  <si>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</si>
  <si>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</si>
  <si>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</si>
  <si>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</si>
  <si>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</si>
  <si>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</si>
  <si>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</si>
  <si>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</si>
  <si>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</si>
  <si>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</si>
  <si>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</si>
  <si>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</si>
  <si>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</si>
  <si>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</si>
  <si>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</si>
  <si>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</si>
  <si>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</si>
  <si>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</si>
  <si>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</si>
  <si>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</si>
  <si>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</si>
  <si>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</si>
  <si>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</si>
  <si>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</si>
  <si>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</si>
  <si>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</si>
  <si>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</si>
  <si>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</si>
  <si>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</si>
  <si>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</si>
  <si>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</si>
  <si>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</si>
  <si>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</si>
  <si>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</si>
  <si>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</si>
  <si>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</si>
  <si>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</si>
  <si>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</si>
  <si>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</si>
  <si>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</si>
  <si>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</si>
  <si>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</si>
  <si>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</si>
  <si>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</si>
  <si>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</si>
  <si>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</si>
  <si>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</si>
  <si>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</si>
  <si>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</si>
  <si>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</si>
  <si>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</si>
  <si>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</si>
  <si>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</si>
  <si>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</si>
  <si>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</si>
  <si>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</si>
  <si>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</si>
  <si>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</si>
  <si>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</si>
  <si>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</si>
  <si>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</si>
  <si>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</si>
  <si>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</si>
  <si>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</si>
  <si>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</si>
  <si>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</si>
  <si>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</si>
  <si>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</si>
  <si>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</si>
  <si>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</si>
  <si>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</si>
  <si>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</si>
  <si>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</si>
  <si>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</si>
  <si>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</si>
  <si>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</si>
  <si>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</si>
  <si>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</si>
  <si>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</si>
  <si>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</si>
  <si>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</si>
  <si>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</si>
  <si>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</si>
  <si>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</si>
  <si>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</si>
  <si>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</si>
  <si>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</si>
  <si>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</si>
  <si>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</si>
  <si>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</si>
  <si>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</si>
  <si>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</si>
  <si>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</si>
  <si>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</si>
  <si>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</si>
  <si>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</si>
  <si>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</si>
  <si>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</si>
  <si>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</si>
  <si>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</si>
  <si>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</si>
  <si>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</si>
  <si>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</si>
  <si>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</si>
  <si>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</si>
  <si>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</si>
  <si>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</si>
  <si>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</si>
  <si>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</si>
  <si>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</si>
  <si>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</si>
  <si>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</si>
  <si>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</si>
  <si>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</si>
  <si>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</si>
  <si>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</si>
  <si>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</si>
  <si>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</si>
  <si>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</si>
  <si>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</si>
  <si>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</si>
  <si>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</si>
  <si>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</si>
  <si>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</si>
  <si>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</si>
  <si>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</si>
  <si>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</si>
  <si>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</si>
  <si>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</si>
  <si>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</si>
  <si>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</si>
  <si>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</si>
  <si>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</si>
  <si>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</si>
  <si>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</si>
  <si>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</si>
  <si>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</si>
  <si>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</si>
  <si>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</si>
  <si>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</si>
  <si>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</si>
  <si>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</si>
  <si>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</si>
  <si>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</si>
  <si>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</si>
  <si>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</si>
  <si>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</si>
  <si>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</si>
  <si>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</si>
  <si>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</si>
  <si>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</si>
  <si>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</si>
  <si>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</si>
  <si>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</si>
  <si>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</si>
  <si>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</si>
  <si>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</si>
  <si>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</si>
  <si>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</si>
  <si>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</si>
  <si>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</si>
  <si>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</si>
  <si>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</si>
  <si>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</si>
  <si>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</si>
  <si>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</si>
  <si>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</si>
  <si>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</si>
  <si>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</si>
  <si>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</si>
  <si>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</si>
  <si>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</si>
  <si>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</si>
  <si>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</si>
  <si>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</si>
  <si>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</si>
  <si>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</si>
  <si>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</si>
  <si>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</si>
  <si>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</si>
  <si>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</si>
  <si>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</si>
  <si>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</si>
  <si>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</si>
  <si>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</si>
  <si>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</si>
  <si>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</si>
  <si>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</si>
  <si>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</si>
  <si>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</si>
  <si>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</si>
  <si>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</si>
  <si>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</si>
  <si>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</si>
  <si>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</si>
  <si>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</si>
  <si>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</si>
  <si>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</si>
  <si>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</si>
  <si>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</si>
  <si>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</si>
  <si>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</si>
  <si>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</si>
  <si>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</si>
  <si>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</si>
  <si>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</si>
  <si>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</si>
  <si>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</si>
  <si>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</si>
  <si>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</si>
  <si>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</si>
  <si>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</si>
  <si>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</si>
  <si>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</si>
  <si>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</si>
  <si>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</si>
  <si>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</si>
  <si>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</si>
  <si>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</si>
  <si>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</si>
  <si>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</si>
  <si>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</si>
  <si>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</si>
  <si>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</si>
  <si>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</si>
  <si>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</si>
  <si>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</si>
  <si>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</si>
  <si>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</si>
  <si>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</si>
  <si>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</si>
  <si>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</si>
  <si>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</si>
  <si>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</si>
  <si>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</si>
  <si>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</si>
  <si>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</si>
  <si>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</si>
  <si>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</si>
  <si>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</si>
  <si>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</si>
  <si>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</si>
  <si>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</si>
  <si>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</si>
  <si>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</si>
  <si>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</si>
  <si>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</si>
  <si>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</si>
  <si>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</si>
  <si>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</si>
  <si>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</si>
  <si>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</si>
  <si>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</si>
  <si>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</si>
  <si>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</si>
  <si>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</si>
  <si>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</si>
  <si>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</si>
  <si>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</si>
  <si>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</si>
  <si>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</si>
  <si>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</si>
  <si>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</si>
  <si>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</si>
  <si>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</si>
  <si>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</si>
  <si>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</si>
  <si>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</si>
  <si>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</si>
  <si>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</si>
  <si>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</si>
  <si>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</si>
  <si>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</si>
  <si>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</si>
  <si>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</si>
  <si>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</si>
  <si>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</si>
  <si>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</si>
  <si>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</si>
  <si>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</si>
  <si>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</si>
  <si>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</si>
  <si>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</si>
  <si>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</si>
  <si>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</si>
  <si>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</si>
  <si>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</si>
  <si>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</si>
  <si>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</si>
  <si>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</si>
  <si>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</si>
  <si>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</si>
  <si>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</si>
  <si>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</si>
  <si>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</si>
  <si>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</si>
  <si>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</si>
  <si>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</si>
  <si>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</si>
  <si>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</si>
  <si>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</si>
  <si>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</si>
  <si>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</si>
  <si>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</si>
  <si>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</si>
  <si>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</si>
  <si>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</si>
  <si>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</si>
  <si>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</si>
  <si>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</si>
  <si>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</si>
  <si>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</si>
  <si>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</si>
  <si>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</si>
  <si>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</si>
  <si>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</si>
  <si>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</si>
  <si>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</si>
  <si>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</si>
  <si>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</si>
  <si>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</si>
  <si>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</si>
  <si>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</si>
  <si>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</si>
  <si>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</si>
  <si>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</si>
  <si>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</si>
  <si>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</si>
  <si>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</si>
  <si>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</si>
  <si>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</si>
  <si>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</si>
  <si>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</si>
  <si>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</si>
  <si>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</si>
  <si>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</si>
  <si>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</si>
  <si>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</si>
  <si>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</si>
  <si>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</si>
  <si>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</si>
  <si>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</si>
  <si>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</si>
  <si>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</si>
  <si>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</si>
  <si>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</si>
  <si>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</si>
  <si>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</si>
  <si>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</si>
  <si>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</si>
  <si>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</si>
  <si>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</si>
  <si>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</si>
  <si>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</si>
  <si>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</si>
  <si>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</si>
  <si>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</si>
  <si>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</si>
  <si>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</si>
  <si>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</si>
  <si>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</si>
  <si>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</si>
  <si>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</si>
  <si>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</si>
  <si>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</si>
  <si>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</si>
  <si>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</si>
  <si>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</si>
  <si>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</si>
  <si>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</si>
  <si>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</si>
  <si>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</si>
  <si>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</si>
  <si>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</si>
  <si>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</si>
  <si>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</si>
  <si>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</si>
  <si>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</si>
  <si>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</si>
  <si>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</si>
  <si>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</si>
  <si>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</si>
  <si>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</si>
  <si>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</si>
  <si>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</si>
  <si>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</si>
  <si>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</si>
  <si>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</si>
  <si>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</si>
  <si>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</si>
  <si>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</si>
  <si>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</si>
  <si>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</si>
  <si>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</si>
  <si>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</si>
  <si>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</si>
  <si>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</si>
  <si>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</si>
  <si>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</si>
  <si>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</si>
  <si>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</si>
  <si>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</si>
  <si>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</si>
  <si>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</si>
  <si>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</si>
  <si>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</si>
  <si>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</si>
  <si>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</si>
  <si>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</si>
  <si>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</si>
  <si>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</si>
  <si>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</si>
  <si>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</si>
  <si>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</si>
  <si>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</si>
  <si>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</si>
  <si>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</si>
  <si>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</si>
  <si>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</si>
  <si>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</si>
  <si>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</si>
  <si>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</si>
  <si>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</si>
  <si>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</si>
  <si>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</si>
  <si>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</si>
  <si>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</si>
  <si>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</si>
  <si>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</si>
  <si>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</si>
  <si>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</si>
  <si>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</si>
  <si>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</si>
  <si>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</si>
  <si>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</si>
  <si>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</si>
  <si>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</si>
  <si>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</si>
  <si>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</si>
  <si>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</si>
  <si>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</si>
  <si>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</si>
  <si>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</si>
  <si>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</si>
  <si>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</si>
  <si>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</si>
  <si>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</si>
  <si>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</si>
  <si>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</si>
  <si>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</si>
  <si>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</si>
  <si>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</si>
  <si>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</si>
  <si>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</si>
  <si>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</si>
  <si>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</si>
  <si>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</si>
  <si>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</si>
  <si>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</si>
  <si>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</si>
  <si>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</si>
  <si>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</si>
  <si>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</si>
  <si>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</si>
  <si>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</si>
  <si>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</si>
  <si>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</si>
  <si>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</si>
  <si>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</si>
  <si>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</si>
  <si>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</si>
  <si>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</si>
  <si>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</si>
  <si>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</si>
  <si>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</si>
  <si>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</si>
  <si>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</si>
  <si>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</si>
  <si>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</si>
  <si>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</si>
  <si>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</si>
  <si>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</si>
  <si>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</si>
  <si>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</si>
  <si>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</si>
  <si>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</si>
  <si>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</si>
  <si>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</si>
  <si>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</si>
  <si>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</si>
  <si>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</si>
  <si>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</si>
  <si>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</si>
  <si>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</si>
  <si>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</si>
  <si>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</si>
  <si>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</si>
  <si>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</si>
  <si>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</si>
  <si>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</si>
  <si>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</si>
  <si>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</si>
  <si>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</si>
  <si>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</si>
  <si>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</si>
  <si>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</si>
  <si>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</si>
  <si>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</si>
  <si>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</si>
  <si>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</si>
  <si>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</si>
  <si>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</si>
  <si>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</si>
  <si>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</si>
  <si>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</si>
  <si>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</si>
  <si>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</si>
  <si>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</si>
  <si>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</si>
  <si>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</si>
  <si>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</si>
  <si>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</si>
  <si>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</si>
  <si>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</si>
  <si>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</si>
  <si>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</si>
  <si>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</si>
  <si>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</si>
  <si>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</si>
  <si>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</si>
  <si>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</si>
  <si>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</si>
  <si>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</si>
  <si>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</si>
  <si>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</si>
  <si>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</si>
  <si>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</si>
  <si>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</si>
  <si>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</si>
  <si>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</si>
  <si>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</si>
  <si>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</si>
  <si>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</si>
  <si>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</si>
  <si>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</si>
  <si>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</si>
  <si>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</si>
  <si>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</si>
  <si>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</si>
  <si>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</si>
  <si>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</si>
  <si>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</si>
  <si>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</si>
  <si>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</si>
  <si>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</si>
  <si>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</si>
  <si>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</si>
  <si>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</si>
  <si>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</si>
  <si>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</si>
  <si>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</si>
  <si>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</si>
  <si>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</si>
  <si>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</si>
  <si>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</si>
  <si>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</si>
  <si>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</si>
  <si>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</si>
  <si>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</si>
  <si>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</si>
  <si>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</si>
  <si>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</si>
  <si>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</si>
  <si>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</si>
  <si>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</si>
  <si>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</si>
  <si>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</si>
  <si>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</si>
  <si>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</si>
  <si>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</si>
  <si>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</si>
  <si>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</si>
  <si>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</si>
  <si>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</si>
  <si>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</si>
  <si>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</si>
  <si>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</si>
  <si>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</si>
  <si>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</si>
  <si>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</si>
  <si>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</si>
  <si>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</si>
  <si>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</si>
  <si>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</si>
  <si>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</si>
  <si>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</si>
  <si>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</si>
  <si>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</si>
  <si>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</si>
  <si>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</si>
  <si>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</si>
  <si>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</si>
  <si>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</si>
  <si>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</si>
  <si>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</si>
  <si>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</si>
  <si>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</si>
  <si>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</si>
  <si>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</si>
  <si>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</si>
  <si>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</si>
  <si>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</si>
  <si>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</si>
  <si>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</si>
  <si>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</si>
  <si>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</si>
  <si>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</si>
  <si>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</si>
  <si>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</si>
  <si>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</si>
  <si>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</si>
  <si>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</si>
  <si>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</si>
  <si>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</si>
  <si>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</si>
  <si>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</si>
  <si>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</si>
  <si>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</si>
  <si>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</si>
  <si>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</si>
  <si>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</si>
  <si>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</si>
  <si>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</si>
  <si>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</si>
  <si>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</si>
  <si>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</si>
  <si>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</si>
  <si>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</si>
  <si>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</si>
  <si>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</si>
  <si>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</si>
  <si>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</si>
  <si>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</si>
  <si>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</si>
  <si>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</si>
  <si>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</si>
  <si>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</si>
  <si>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</si>
  <si>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</si>
  <si>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</si>
  <si>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</si>
  <si>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</si>
  <si>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</si>
  <si>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</si>
  <si>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</si>
  <si>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</si>
  <si>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</si>
  <si>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</si>
  <si>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</si>
  <si>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</si>
  <si>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</si>
  <si>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</si>
  <si>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</si>
  <si>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</si>
  <si>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</si>
  <si>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</si>
  <si>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</si>
  <si>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</si>
  <si>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</si>
  <si>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</si>
  <si>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</si>
  <si>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</si>
  <si>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</si>
  <si>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</si>
  <si>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</si>
  <si>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</si>
  <si>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</si>
  <si>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</si>
  <si>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</si>
  <si>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</si>
  <si>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</si>
  <si>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</si>
  <si>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</si>
  <si>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</si>
  <si>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</si>
  <si>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</si>
  <si>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</si>
  <si>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</si>
  <si>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</si>
  <si>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</si>
  <si>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</si>
  <si>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</si>
  <si>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</si>
  <si>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</si>
  <si>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</si>
  <si>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</si>
  <si>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</si>
  <si>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</si>
  <si>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</si>
  <si>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</si>
  <si>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</si>
  <si>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</si>
  <si>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</si>
  <si>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</si>
  <si>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</si>
  <si>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</si>
  <si>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</si>
  <si>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</si>
  <si>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</si>
  <si>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</si>
  <si>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</si>
  <si>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</si>
  <si>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</si>
  <si>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</si>
  <si>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</si>
  <si>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</si>
  <si>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</si>
  <si>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</si>
  <si>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</si>
  <si>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</si>
  <si>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</si>
  <si>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</si>
  <si>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</si>
  <si>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</si>
  <si>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</si>
  <si>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</si>
  <si>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</si>
  <si>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</si>
  <si>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</si>
  <si>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</si>
  <si>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</si>
  <si>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</si>
  <si>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</si>
  <si>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</si>
  <si>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</si>
  <si>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</si>
  <si>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</si>
  <si>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</si>
  <si>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</si>
  <si>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</si>
  <si>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</si>
  <si>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</si>
  <si>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</si>
  <si>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</si>
  <si>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</si>
  <si>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</si>
  <si>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</si>
  <si>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</si>
  <si>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</si>
  <si>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</si>
  <si>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</si>
  <si>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</si>
  <si>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</si>
  <si>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</si>
  <si>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</si>
  <si>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</si>
  <si>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</si>
  <si>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</si>
  <si>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</si>
  <si>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</si>
  <si>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</si>
  <si>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</si>
  <si>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</si>
  <si>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</si>
  <si>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</si>
  <si>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</si>
  <si>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</si>
  <si>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</si>
  <si>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</si>
  <si>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</si>
  <si>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</si>
  <si>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</si>
  <si>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</si>
  <si>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</si>
  <si>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</si>
  <si>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</si>
  <si>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</si>
  <si>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</si>
  <si>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</si>
  <si>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</si>
  <si>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</si>
  <si>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</si>
  <si>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</si>
  <si>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</si>
  <si>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</si>
  <si>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</si>
  <si>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</si>
  <si>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</si>
  <si>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</si>
  <si>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</si>
  <si>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</si>
  <si>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</si>
  <si>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</si>
  <si>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</si>
  <si>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</si>
  <si>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</si>
  <si>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</si>
  <si>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</si>
  <si>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</si>
  <si>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</si>
  <si>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</si>
  <si>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</si>
  <si>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</si>
  <si>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</si>
  <si>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</si>
  <si>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</si>
  <si>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</si>
  <si>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</si>
  <si>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</si>
  <si>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</si>
  <si>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</si>
  <si>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</si>
  <si>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</si>
  <si>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</si>
  <si>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</si>
  <si>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</si>
  <si>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</si>
  <si>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</si>
  <si>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</si>
  <si>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</si>
  <si>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</si>
  <si>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</si>
  <si>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</si>
  <si>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</si>
  <si>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</si>
  <si>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</si>
  <si>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</si>
  <si>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</si>
  <si>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</si>
  <si>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</si>
  <si>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</si>
  <si>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</si>
  <si>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</si>
  <si>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</si>
  <si>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</si>
  <si>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</si>
  <si>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</si>
  <si>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</si>
  <si>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</si>
  <si>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</si>
  <si>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</si>
  <si>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</si>
  <si>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</si>
  <si>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</si>
  <si>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</si>
  <si>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</si>
  <si>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</si>
  <si>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</si>
  <si>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</si>
  <si>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</si>
  <si>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</si>
  <si>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</si>
  <si>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</si>
  <si>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</si>
  <si>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</si>
  <si>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</si>
  <si>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</si>
  <si>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</si>
  <si>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</si>
  <si>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</si>
  <si>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</si>
  <si>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</si>
  <si>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</si>
  <si>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</si>
  <si>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</si>
  <si>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</si>
  <si>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</si>
  <si>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</si>
  <si>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</si>
  <si>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</si>
  <si>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</si>
  <si>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</si>
  <si>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</si>
  <si>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</si>
  <si>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</si>
  <si>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</si>
  <si>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</si>
  <si>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</si>
  <si>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</si>
  <si>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</si>
  <si>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</si>
  <si>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</si>
  <si>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</si>
  <si>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</si>
  <si>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</si>
  <si>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</si>
  <si>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</si>
  <si>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</si>
  <si>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</si>
  <si>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</si>
  <si>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</si>
  <si>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</si>
  <si>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</si>
  <si>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</si>
  <si>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</si>
  <si>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</si>
  <si>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</si>
  <si>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</si>
  <si>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</si>
  <si>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</si>
  <si>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</si>
  <si>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</si>
  <si>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</si>
  <si>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</si>
  <si>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</si>
  <si>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</si>
  <si>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</si>
  <si>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</si>
  <si>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</si>
  <si>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</si>
  <si>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</si>
  <si>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</si>
  <si>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</si>
  <si>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</si>
  <si>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</si>
  <si>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</si>
  <si>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</si>
  <si>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</si>
  <si>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</si>
  <si>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</si>
  <si>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</si>
  <si>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</si>
  <si>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</si>
  <si>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</si>
  <si>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</si>
  <si>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</si>
  <si>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</si>
  <si>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</si>
  <si>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</si>
  <si>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</si>
  <si>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</si>
  <si>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</si>
  <si>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</si>
  <si>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</si>
  <si>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</si>
  <si>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</si>
  <si>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</si>
  <si>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</si>
  <si>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</si>
  <si>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</si>
  <si>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</si>
  <si>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</si>
  <si>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</si>
  <si>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</si>
  <si>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</si>
  <si>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</si>
  <si>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</si>
  <si>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</si>
  <si>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</si>
  <si>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</si>
  <si>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</si>
  <si>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</si>
  <si>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</si>
  <si>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</si>
  <si>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</si>
  <si>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</si>
  <si>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</si>
  <si>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</si>
  <si>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</si>
  <si>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</si>
  <si>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</si>
  <si>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</si>
  <si>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</si>
  <si>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</si>
  <si>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</si>
  <si>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</si>
  <si>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</si>
  <si>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</si>
  <si>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</si>
  <si>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</si>
  <si>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</si>
  <si>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</si>
  <si>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</si>
  <si>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</si>
  <si>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</si>
  <si>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</si>
  <si>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</si>
  <si>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</si>
  <si>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</si>
  <si>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</si>
  <si>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</si>
  <si>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</si>
  <si>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</si>
  <si>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</si>
  <si>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</si>
  <si>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</si>
  <si>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</si>
  <si>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</si>
  <si>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</si>
  <si>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</si>
  <si>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</si>
  <si>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</si>
  <si>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</si>
  <si>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</si>
  <si>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</si>
  <si>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</si>
  <si>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</si>
  <si>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</si>
  <si>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</si>
  <si>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</si>
  <si>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</si>
  <si>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</si>
  <si>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</si>
  <si>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</si>
  <si>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</si>
  <si>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</si>
  <si>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</si>
  <si>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</si>
  <si>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</si>
  <si>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</si>
  <si>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</si>
  <si>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</si>
  <si>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</si>
  <si>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</si>
  <si>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</si>
  <si>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</si>
  <si>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</si>
  <si>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</si>
  <si>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</si>
  <si>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</si>
  <si>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</si>
  <si>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</si>
  <si>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</si>
  <si>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</si>
  <si>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</si>
  <si>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</si>
  <si>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</si>
  <si>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</si>
  <si>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</si>
  <si>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</si>
  <si>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</si>
  <si>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</si>
  <si>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</si>
  <si>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</si>
  <si>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</si>
  <si>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</si>
  <si>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</si>
  <si>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</si>
  <si>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</si>
  <si>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</si>
  <si>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</si>
  <si>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</si>
  <si>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</si>
  <si>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</si>
  <si>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</si>
  <si>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</si>
  <si>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</si>
  <si>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</si>
  <si>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</si>
  <si>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</si>
  <si>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</si>
  <si>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</si>
  <si>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</si>
  <si>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</si>
  <si>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</si>
  <si>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</si>
  <si>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</si>
  <si>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</si>
  <si>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</si>
  <si>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</si>
  <si>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</si>
  <si>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</si>
  <si>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</si>
  <si>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</si>
  <si>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</si>
  <si>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</si>
  <si>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</si>
  <si>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</si>
  <si>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</si>
  <si>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</si>
  <si>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</si>
  <si>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</si>
  <si>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</si>
  <si>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</si>
  <si>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</si>
  <si>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</si>
  <si>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</si>
  <si>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</si>
  <si>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</si>
  <si>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</si>
  <si>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</si>
  <si>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</si>
  <si>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</si>
  <si>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</si>
  <si>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</si>
  <si>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</si>
  <si>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</si>
  <si>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</si>
  <si>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</si>
  <si>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</si>
  <si>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</si>
  <si>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</si>
  <si>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</si>
  <si>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</si>
  <si>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</si>
  <si>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</si>
  <si>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</si>
  <si>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</si>
  <si>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</si>
  <si>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</si>
  <si>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</si>
  <si>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</si>
  <si>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</si>
  <si>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</si>
  <si>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</si>
  <si>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</si>
  <si>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</si>
  <si>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</si>
  <si>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</si>
  <si>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</si>
  <si>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</si>
  <si>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</si>
  <si>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</si>
  <si>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</si>
  <si>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</si>
  <si>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</si>
  <si>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</si>
  <si>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</si>
  <si>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</si>
  <si>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</si>
  <si>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</si>
  <si>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</si>
  <si>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</si>
  <si>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</si>
  <si>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</si>
  <si>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</si>
  <si>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</si>
  <si>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</si>
  <si>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</si>
  <si>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</si>
  <si>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</si>
  <si>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</si>
  <si>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</si>
  <si>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</si>
  <si>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</si>
  <si>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</si>
  <si>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</si>
  <si>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</si>
  <si>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</si>
  <si>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</si>
  <si>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</si>
  <si>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</si>
  <si>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</si>
  <si>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</si>
  <si>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</si>
  <si>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</si>
  <si>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</si>
  <si>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</si>
  <si>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</si>
  <si>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</si>
  <si>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</si>
  <si>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</si>
  <si>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</si>
  <si>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</si>
  <si>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</si>
  <si>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</si>
  <si>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</si>
  <si>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</si>
  <si>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</si>
  <si>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</si>
  <si>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</si>
  <si>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</si>
  <si>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</si>
  <si>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</si>
  <si>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</si>
  <si>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</si>
  <si>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</si>
  <si>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</si>
  <si>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</si>
  <si>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</si>
  <si>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</si>
  <si>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</si>
  <si>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</si>
  <si>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</si>
  <si>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</si>
  <si>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</si>
  <si>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</si>
  <si>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</si>
  <si>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</si>
  <si>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</si>
  <si>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</si>
  <si>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</si>
  <si>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</si>
  <si>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</si>
  <si>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</si>
  <si>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</si>
  <si>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</si>
  <si>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</si>
  <si>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</si>
  <si>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</si>
  <si>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</si>
  <si>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</si>
  <si>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</si>
  <si>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</si>
  <si>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</si>
  <si>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</si>
  <si>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</si>
  <si>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</si>
  <si>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</si>
  <si>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</si>
  <si>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</si>
  <si>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</si>
  <si>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</si>
  <si>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</si>
  <si>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</si>
  <si>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</si>
  <si>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</si>
  <si>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</si>
  <si>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</si>
  <si>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</si>
  <si>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</si>
  <si>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</si>
  <si>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</si>
  <si>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</si>
  <si>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</si>
  <si>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</si>
  <si>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</si>
  <si>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</si>
  <si>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</si>
  <si>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</si>
  <si>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</si>
  <si>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</si>
  <si>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</si>
  <si>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</si>
  <si>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</si>
  <si>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</si>
  <si>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</si>
  <si>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</si>
  <si>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</si>
  <si>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</si>
  <si>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</si>
  <si>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</si>
  <si>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</si>
  <si>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</si>
  <si>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</si>
  <si>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</si>
  <si>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</si>
  <si>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</si>
  <si>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</si>
  <si>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</si>
  <si>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</si>
  <si>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</si>
  <si>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</si>
  <si>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</si>
  <si>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</si>
  <si>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</si>
  <si>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</si>
  <si>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</si>
  <si>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</si>
  <si>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</si>
  <si>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</si>
  <si>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</si>
  <si>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</si>
  <si>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</si>
  <si>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</si>
  <si>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</si>
  <si>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</si>
  <si>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</si>
  <si>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</si>
  <si>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</si>
  <si>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</si>
  <si>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</si>
  <si>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</si>
  <si>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</si>
  <si>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</si>
  <si>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</si>
  <si>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</si>
  <si>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</si>
  <si>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</si>
  <si>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</si>
  <si>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</si>
  <si>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</si>
  <si>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</si>
  <si>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</si>
  <si>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</si>
  <si>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</si>
  <si>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</si>
  <si>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</si>
  <si>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</si>
  <si>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</si>
  <si>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</si>
  <si>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</si>
  <si>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</si>
  <si>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</si>
  <si>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</si>
  <si>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</si>
  <si>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</si>
  <si>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</si>
  <si>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</si>
  <si>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</si>
  <si>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</si>
  <si>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</si>
  <si>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</si>
  <si>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</si>
  <si>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</si>
  <si>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</si>
  <si>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</si>
  <si>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</si>
  <si>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</si>
  <si>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</si>
  <si>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</si>
  <si>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</si>
  <si>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</si>
  <si>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</si>
  <si>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</si>
  <si>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</si>
  <si>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</si>
  <si>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</si>
  <si>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</si>
  <si>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</si>
  <si>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</si>
  <si>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</si>
  <si>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</si>
  <si>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</si>
  <si>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</si>
  <si>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</si>
  <si>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</si>
  <si>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</si>
  <si>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</si>
  <si>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</si>
  <si>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</si>
  <si>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</si>
  <si>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</si>
  <si>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</si>
  <si>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</si>
  <si>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</si>
  <si>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</si>
  <si>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</si>
  <si>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</si>
  <si>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</si>
  <si>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</si>
  <si>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</si>
  <si>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</si>
  <si>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</si>
  <si>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</si>
  <si>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</si>
  <si>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</si>
  <si>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</si>
  <si>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</si>
  <si>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</si>
  <si>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</si>
  <si>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</si>
  <si>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</si>
  <si>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</si>
  <si>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</si>
  <si>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</si>
  <si>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</si>
  <si>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</si>
  <si>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</si>
  <si>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</si>
  <si>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</si>
  <si>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</si>
  <si>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</si>
  <si>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</si>
  <si>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</si>
  <si>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</si>
  <si>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</si>
  <si>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</si>
  <si>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</si>
  <si>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</si>
  <si>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</si>
  <si>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</si>
  <si>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</si>
  <si>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</si>
  <si>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</si>
  <si>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</si>
  <si>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</si>
  <si>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</si>
  <si>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</si>
  <si>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</si>
  <si>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</si>
  <si>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</si>
  <si>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</si>
  <si>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</si>
  <si>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</si>
  <si>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</si>
  <si>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</si>
  <si>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</si>
  <si>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</si>
  <si>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</si>
  <si>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</si>
  <si>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</si>
  <si>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</si>
  <si>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</si>
  <si>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</si>
  <si>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</si>
  <si>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</si>
  <si>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</si>
  <si>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</si>
  <si>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</si>
  <si>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</si>
  <si>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</si>
  <si>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</si>
  <si>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</si>
  <si>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</si>
  <si>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</si>
  <si>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</si>
  <si>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</si>
  <si>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</si>
  <si>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</si>
  <si>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</si>
  <si>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</si>
  <si>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</si>
  <si>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</si>
  <si>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</si>
  <si>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</si>
  <si>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</si>
  <si>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</si>
  <si>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</si>
  <si>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</si>
  <si>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</si>
  <si>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</si>
  <si>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</si>
  <si>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</si>
  <si>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</si>
  <si>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</si>
  <si>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</si>
  <si>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</si>
  <si>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</si>
  <si>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</si>
  <si>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</si>
  <si>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</si>
  <si>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</si>
  <si>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</si>
  <si>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</si>
  <si>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</si>
  <si>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</si>
  <si>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</si>
  <si>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</si>
  <si>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</si>
  <si>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</si>
  <si>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</si>
  <si>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</si>
  <si>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</si>
  <si>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</si>
  <si>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</si>
  <si>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</si>
  <si>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</si>
  <si>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</si>
  <si>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</si>
  <si>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</si>
  <si>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</si>
  <si>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</si>
  <si>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</si>
  <si>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</si>
  <si>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</si>
  <si>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</si>
  <si>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</si>
  <si>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</si>
  <si>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</si>
  <si>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</si>
  <si>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</si>
  <si>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</si>
  <si>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</si>
  <si>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</si>
  <si>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</si>
  <si>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</si>
  <si>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</si>
  <si>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</si>
  <si>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</si>
  <si>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</si>
  <si>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</si>
  <si>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</si>
  <si>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</si>
  <si>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</si>
  <si>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</si>
  <si>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</si>
  <si>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</si>
  <si>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</si>
  <si>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</si>
  <si>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</si>
  <si>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</si>
  <si>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</si>
  <si>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</si>
  <si>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</si>
  <si>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</si>
  <si>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</si>
  <si>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</si>
  <si>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</si>
  <si>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</si>
  <si>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</si>
  <si>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</si>
  <si>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</si>
  <si>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</si>
  <si>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</si>
  <si>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</si>
  <si>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</si>
  <si>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</si>
  <si>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</si>
  <si>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</si>
  <si>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</si>
  <si>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</si>
  <si>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</si>
  <si>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</si>
  <si>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</si>
  <si>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</si>
  <si>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</si>
  <si>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</si>
  <si>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</si>
  <si>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</si>
  <si>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</si>
  <si>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</si>
  <si>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</si>
  <si>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</si>
  <si>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</si>
  <si>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</si>
  <si>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</si>
  <si>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</si>
  <si>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</si>
  <si>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</si>
  <si>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</si>
  <si>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</si>
  <si>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</si>
  <si>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</si>
  <si>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</si>
  <si>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</si>
  <si>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</si>
  <si>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</si>
  <si>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</si>
  <si>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</si>
  <si>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</si>
  <si>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</si>
  <si>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</si>
  <si>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</si>
  <si>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</si>
  <si>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</si>
  <si>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</si>
  <si>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</si>
  <si>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</si>
  <si>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</si>
  <si>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</si>
  <si>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</si>
  <si>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</si>
  <si>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</si>
  <si>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</si>
  <si>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</si>
  <si>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</si>
  <si>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</si>
  <si>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</si>
  <si>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</si>
  <si>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</si>
  <si>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</si>
  <si>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</si>
  <si>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</si>
  <si>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</si>
  <si>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</si>
  <si>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</si>
  <si>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</si>
  <si>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</si>
  <si>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</si>
  <si>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</si>
  <si>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</si>
  <si>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</si>
  <si>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</si>
  <si>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</si>
  <si>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</si>
  <si>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</si>
  <si>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</si>
  <si>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</si>
  <si>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</si>
  <si>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</si>
  <si>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</si>
  <si>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</si>
  <si>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</si>
  <si>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</si>
  <si>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</si>
  <si>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</si>
  <si>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</si>
  <si>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</si>
  <si>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</si>
  <si>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</si>
  <si>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</si>
  <si>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</si>
  <si>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</si>
  <si>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</si>
  <si>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</si>
  <si>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</si>
  <si>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</si>
  <si>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</si>
  <si>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</si>
  <si>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</si>
  <si>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</si>
  <si>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</si>
  <si>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</si>
  <si>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</si>
  <si>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</si>
  <si>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</si>
  <si>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</si>
  <si>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</si>
  <si>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</si>
  <si>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</si>
  <si>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</si>
  <si>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</si>
  <si>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</si>
  <si>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</si>
  <si>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</si>
  <si>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</si>
  <si>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</si>
  <si>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</si>
  <si>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</si>
  <si>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</si>
  <si>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</si>
  <si>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</si>
  <si>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</si>
  <si>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</si>
  <si>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</si>
  <si>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</si>
  <si>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</si>
  <si>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</si>
  <si>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</si>
  <si>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</si>
  <si>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</si>
  <si>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</si>
  <si>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</si>
  <si>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</si>
  <si>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</si>
  <si>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</si>
  <si>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</si>
  <si>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</si>
  <si>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</si>
  <si>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</si>
  <si>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</si>
  <si>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</si>
  <si>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</si>
  <si>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</si>
  <si>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</si>
  <si>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</si>
  <si>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</si>
  <si>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</si>
  <si>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</si>
  <si>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</si>
  <si>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</si>
  <si>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</si>
  <si>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</si>
  <si>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</si>
  <si>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</si>
  <si>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</si>
  <si>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</si>
  <si>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</si>
  <si>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</si>
  <si>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</si>
  <si>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</si>
  <si>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</si>
  <si>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</si>
  <si>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</si>
  <si>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</si>
  <si>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</si>
  <si>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</si>
  <si>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</si>
  <si>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</si>
  <si>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</si>
  <si>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</si>
  <si>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</si>
  <si>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</si>
  <si>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</si>
  <si>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</si>
  <si>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</si>
  <si>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</si>
  <si>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</si>
  <si>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</si>
  <si>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</si>
  <si>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</si>
  <si>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</si>
  <si>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</si>
  <si>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</si>
  <si>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</si>
  <si>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</si>
  <si>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</si>
  <si>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</si>
  <si>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</si>
  <si>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</si>
  <si>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</si>
  <si>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</si>
  <si>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</si>
  <si>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</si>
  <si>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</si>
  <si>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</si>
  <si>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</si>
  <si>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</si>
  <si>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</si>
  <si>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</si>
  <si>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</si>
  <si>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</si>
  <si>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</si>
  <si>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</si>
  <si>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</si>
  <si>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</si>
  <si>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</si>
  <si>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</si>
  <si>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</si>
  <si>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</si>
  <si>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</si>
  <si>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</si>
  <si>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</si>
  <si>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</si>
  <si>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</si>
  <si>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</si>
  <si>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</si>
  <si>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</si>
  <si>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</si>
  <si>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</si>
  <si>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</si>
  <si>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</si>
  <si>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</si>
  <si>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</si>
  <si>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</si>
  <si>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</si>
  <si>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</si>
  <si>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</si>
  <si>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</si>
  <si>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</si>
  <si>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</si>
  <si>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</si>
  <si>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</si>
  <si>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</si>
  <si>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</si>
  <si>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</si>
  <si>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</si>
  <si>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</si>
  <si>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</si>
  <si>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</si>
  <si>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</si>
  <si>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</si>
  <si>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</si>
  <si>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</si>
  <si>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</si>
  <si>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</si>
  <si>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</si>
  <si>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</si>
  <si>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</si>
  <si>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</si>
  <si>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</si>
  <si>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</si>
  <si>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</si>
  <si>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</si>
  <si>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</si>
  <si>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</si>
  <si>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</si>
  <si>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</si>
  <si>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</si>
  <si>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</si>
  <si>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</si>
  <si>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</si>
  <si>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</si>
  <si>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</si>
  <si>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</si>
  <si>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</si>
  <si>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</si>
  <si>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</si>
  <si>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</si>
  <si>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</si>
  <si>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</si>
  <si>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</si>
  <si>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</si>
  <si>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</si>
  <si>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</si>
  <si>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</si>
  <si>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</si>
  <si>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</si>
  <si>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</si>
  <si>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</si>
  <si>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</si>
  <si>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</si>
  <si>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</si>
  <si>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</si>
  <si>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</si>
  <si>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</si>
  <si>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</si>
  <si>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</si>
  <si>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</si>
  <si>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</si>
  <si>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</si>
  <si>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</si>
  <si>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</si>
  <si>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</si>
  <si>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</si>
  <si>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</si>
  <si>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</si>
  <si>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</si>
  <si>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</si>
  <si>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</si>
  <si>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</si>
  <si>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</si>
  <si>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</si>
  <si>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</si>
  <si>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</si>
  <si>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</si>
  <si>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</si>
  <si>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</si>
  <si>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</si>
  <si>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</si>
  <si>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</si>
  <si>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</si>
  <si>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</si>
  <si>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</si>
  <si>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</si>
  <si>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</si>
  <si>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</si>
  <si>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</si>
  <si>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</si>
  <si>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</si>
  <si>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</si>
  <si>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</si>
  <si>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</si>
  <si>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</si>
  <si>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</si>
  <si>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</si>
  <si>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</si>
  <si>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</si>
  <si>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</si>
  <si>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</si>
  <si>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</si>
  <si>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</si>
  <si>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</si>
  <si>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</si>
  <si>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</si>
  <si>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</si>
  <si>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</si>
  <si>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</si>
  <si>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</si>
  <si>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</si>
  <si>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</si>
  <si>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</si>
  <si>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</si>
  <si>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</si>
  <si>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</si>
  <si>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</si>
  <si>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</si>
  <si>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</si>
  <si>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</si>
  <si>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</si>
  <si>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</si>
  <si>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</si>
  <si>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</si>
  <si>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</si>
  <si>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</si>
  <si>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</si>
  <si>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</si>
  <si>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</si>
  <si>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</si>
  <si>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</si>
  <si>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</si>
  <si>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</si>
  <si>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</si>
  <si>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</si>
  <si>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</si>
  <si>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</si>
  <si>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</si>
  <si>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</si>
  <si>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</si>
  <si>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</si>
  <si>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</si>
  <si>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</si>
  <si>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</si>
  <si>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</si>
  <si>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</si>
  <si>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</si>
  <si>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</si>
  <si>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</si>
  <si>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</si>
  <si>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</si>
  <si>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</si>
  <si>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</si>
  <si>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</si>
  <si>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</si>
  <si>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</si>
  <si>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</si>
  <si>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</si>
  <si>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</si>
  <si>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</si>
  <si>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</si>
  <si>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</si>
  <si>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</si>
  <si>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</si>
  <si>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</si>
  <si>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</si>
  <si>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</si>
  <si>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</si>
  <si>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</si>
  <si>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</si>
  <si>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</si>
  <si>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</si>
  <si>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</si>
  <si>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</si>
  <si>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</si>
  <si>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</si>
  <si>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</si>
  <si>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</si>
  <si>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</si>
  <si>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</si>
  <si>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</si>
  <si>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</si>
  <si>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</si>
  <si>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</si>
  <si>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</si>
  <si>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</si>
  <si>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</si>
  <si>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</si>
  <si>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</si>
  <si>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</si>
  <si>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</si>
  <si>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</si>
  <si>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</si>
  <si>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</si>
  <si>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</si>
  <si>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</si>
  <si>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</si>
  <si>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</si>
  <si>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</si>
  <si>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</si>
  <si>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</si>
  <si>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</si>
  <si>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</si>
  <si>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</si>
  <si>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</si>
  <si>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</si>
  <si>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</si>
  <si>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</si>
  <si>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</si>
  <si>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</si>
  <si>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</si>
  <si>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</si>
  <si>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</si>
  <si>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</si>
  <si>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</si>
  <si>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</si>
  <si>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</si>
  <si>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</si>
  <si>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</si>
  <si>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</si>
  <si>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</si>
  <si>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</si>
  <si>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</si>
  <si>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</si>
  <si>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</si>
  <si>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</si>
  <si>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</si>
  <si>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</si>
  <si>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</si>
  <si>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</si>
  <si>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</si>
  <si>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</si>
  <si>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</si>
  <si>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</si>
  <si>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</si>
  <si>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</si>
  <si>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</si>
  <si>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</si>
  <si>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</si>
  <si>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</si>
  <si>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</si>
  <si>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</si>
  <si>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</si>
  <si>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</si>
  <si>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</si>
  <si>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</si>
  <si>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</si>
  <si>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</si>
  <si>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</si>
  <si>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</si>
  <si>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</si>
  <si>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</si>
  <si>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</si>
  <si>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</si>
  <si>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</si>
  <si>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</si>
  <si>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</si>
  <si>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</si>
  <si>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</si>
  <si>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</si>
  <si>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</si>
  <si>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</si>
  <si>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</si>
  <si>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</si>
  <si>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</si>
  <si>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</si>
  <si>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</si>
  <si>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</si>
  <si>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</si>
  <si>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</si>
  <si>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</si>
  <si>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</si>
  <si>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</si>
  <si>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</si>
  <si>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</si>
  <si>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</si>
  <si>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</si>
  <si>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</si>
  <si>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</si>
  <si>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</si>
  <si>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</si>
  <si>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</si>
  <si>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</si>
  <si>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</si>
  <si>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</si>
  <si>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</si>
  <si>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</si>
  <si>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</si>
  <si>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</si>
  <si>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</si>
  <si>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</si>
  <si>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</si>
  <si>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</si>
  <si>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</si>
  <si>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</si>
  <si>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</si>
  <si>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</si>
  <si>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</si>
  <si>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</si>
  <si>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</si>
  <si>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</si>
  <si>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</si>
  <si>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</si>
  <si>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</si>
  <si>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</si>
  <si>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</si>
  <si>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</si>
  <si>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</si>
  <si>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</si>
  <si>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</si>
  <si>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</si>
  <si>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</si>
  <si>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</si>
  <si>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</si>
  <si>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</si>
  <si>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</si>
  <si>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</si>
  <si>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</si>
  <si>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</si>
  <si>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</si>
  <si>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</si>
  <si>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</si>
  <si>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</si>
  <si>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</si>
  <si>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</si>
  <si>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</si>
  <si>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</si>
  <si>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</si>
  <si>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</si>
  <si>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</si>
  <si>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</si>
  <si>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</si>
  <si>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</si>
  <si>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</si>
  <si>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</si>
  <si>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</si>
  <si>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</si>
  <si>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</si>
  <si>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</si>
  <si>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</si>
  <si>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</si>
  <si>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</si>
  <si>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</si>
  <si>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</si>
  <si>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</si>
  <si>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</si>
  <si>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</si>
  <si>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</si>
  <si>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</si>
  <si>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</si>
  <si>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</si>
  <si>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</si>
  <si>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</si>
  <si>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</si>
  <si>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</si>
  <si>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</si>
  <si>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</si>
  <si>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</si>
  <si>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</si>
  <si>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</si>
  <si>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</si>
  <si>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</si>
  <si>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</si>
  <si>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</si>
  <si>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</si>
  <si>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</si>
  <si>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</si>
  <si>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</si>
  <si>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</si>
  <si>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</si>
  <si>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</si>
  <si>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</si>
  <si>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</si>
  <si>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</si>
  <si>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</si>
  <si>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</si>
  <si>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</si>
  <si>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</si>
  <si>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</si>
  <si>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</si>
  <si>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</si>
  <si>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</si>
  <si>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</si>
  <si>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</si>
  <si>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</si>
  <si>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</si>
  <si>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</si>
  <si>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</si>
  <si>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</si>
  <si>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</si>
  <si>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</si>
  <si>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</si>
  <si>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</si>
  <si>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</si>
  <si>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</si>
  <si>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</si>
  <si>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</si>
  <si>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</si>
  <si>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</si>
  <si>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</si>
  <si>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</si>
  <si>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</si>
  <si>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</si>
  <si>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</si>
  <si>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</si>
  <si>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</si>
  <si>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</si>
  <si>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</si>
  <si>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</si>
  <si>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</si>
  <si>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</si>
  <si>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</si>
  <si>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</si>
  <si>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</si>
  <si>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</si>
  <si>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</si>
  <si>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</si>
  <si>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</si>
  <si>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</si>
  <si>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</si>
  <si>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</si>
  <si>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</si>
  <si>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</si>
  <si>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</si>
  <si>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</si>
  <si>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</si>
  <si>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</si>
  <si>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</si>
  <si>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</si>
  <si>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</si>
  <si>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</si>
  <si>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</si>
  <si>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</si>
  <si>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</si>
  <si>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</si>
  <si>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</si>
  <si>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</si>
  <si>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</si>
  <si>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</si>
  <si>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</si>
  <si>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</si>
  <si>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</si>
  <si>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</si>
  <si>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</si>
  <si>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</si>
  <si>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</si>
  <si>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</si>
  <si>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</si>
  <si>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</si>
  <si>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</si>
  <si>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</si>
  <si>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</si>
  <si>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</si>
  <si>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</si>
  <si>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</si>
  <si>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</si>
  <si>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</si>
  <si>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</si>
  <si>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</si>
  <si>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</si>
  <si>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</si>
  <si>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</si>
  <si>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</si>
  <si>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</si>
  <si>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</si>
  <si>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</si>
  <si>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</si>
  <si>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</si>
  <si>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</si>
  <si>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</si>
  <si>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</si>
  <si>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</si>
  <si>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</si>
  <si>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</si>
  <si>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</si>
  <si>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</si>
  <si>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</si>
  <si>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</si>
  <si>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</si>
  <si>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</si>
  <si>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</si>
  <si>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</si>
  <si>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</si>
  <si>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</si>
  <si>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</si>
  <si>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</si>
  <si>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</si>
  <si>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</si>
  <si>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</si>
  <si>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</si>
  <si>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</si>
  <si>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</si>
  <si>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</si>
  <si>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</si>
  <si>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</si>
  <si>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</si>
  <si>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</si>
  <si>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</si>
  <si>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</si>
  <si>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</si>
  <si>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</si>
  <si>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</si>
  <si>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</si>
  <si>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</si>
  <si>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</si>
  <si>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</si>
  <si>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</si>
  <si>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</si>
  <si>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</si>
  <si>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</si>
  <si>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</si>
  <si>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</si>
  <si>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</si>
  <si>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</si>
  <si>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</si>
  <si>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</si>
  <si>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</si>
  <si>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</si>
  <si>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</si>
  <si>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</si>
  <si>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</si>
  <si>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</si>
  <si>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</si>
  <si>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</si>
  <si>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</si>
  <si>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</si>
  <si>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</si>
  <si>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</si>
  <si>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</si>
  <si>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</si>
  <si>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</si>
  <si>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</si>
  <si>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</si>
  <si>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</si>
  <si>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</si>
  <si>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</si>
  <si>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</si>
  <si>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</si>
  <si>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</si>
  <si>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</si>
  <si>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</si>
  <si>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</si>
  <si>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</si>
  <si>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</si>
  <si>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</si>
  <si>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</si>
  <si>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</si>
  <si>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</si>
  <si>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</si>
  <si>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</si>
  <si>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</si>
  <si>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</si>
  <si>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</si>
  <si>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</si>
  <si>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</si>
  <si>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</si>
  <si>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</si>
  <si>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</si>
  <si>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</si>
  <si>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</si>
  <si>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</si>
  <si>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</si>
  <si>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</si>
  <si>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</si>
  <si>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</si>
  <si>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</si>
  <si>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</si>
  <si>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</si>
  <si>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</si>
  <si>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</si>
  <si>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</si>
  <si>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</si>
  <si>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</si>
  <si>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</si>
  <si>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</si>
  <si>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</si>
  <si>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</si>
  <si>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</si>
  <si>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</si>
  <si>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</si>
  <si>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</si>
  <si>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</si>
  <si>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</si>
  <si>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</si>
  <si>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</si>
  <si>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</si>
  <si>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</si>
  <si>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</si>
  <si>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</si>
  <si>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</si>
  <si>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</si>
  <si>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</si>
  <si>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</si>
  <si>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</si>
  <si>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</si>
  <si>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</si>
  <si>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</si>
  <si>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</si>
  <si>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</si>
  <si>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</si>
  <si>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</si>
  <si>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</si>
  <si>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</si>
  <si>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</si>
  <si>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</si>
  <si>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</si>
  <si>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</si>
  <si>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</si>
  <si>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</si>
  <si>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</si>
  <si>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</si>
  <si>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</si>
  <si>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</si>
  <si>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</si>
  <si>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</si>
  <si>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</si>
  <si>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</si>
  <si>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</si>
  <si>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</si>
  <si>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</si>
  <si>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</si>
  <si>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</si>
  <si>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</si>
  <si>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</si>
  <si>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</si>
  <si>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</si>
  <si>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</si>
  <si>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</si>
  <si>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</si>
  <si>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</si>
  <si>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</si>
  <si>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</si>
  <si>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</si>
  <si>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</si>
  <si>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</si>
  <si>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</si>
  <si>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</si>
  <si>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</si>
  <si>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</si>
  <si>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</si>
  <si>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</si>
  <si>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</si>
  <si>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</si>
  <si>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</si>
  <si>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</si>
  <si>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</si>
  <si>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</si>
  <si>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</si>
  <si>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</si>
  <si>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</si>
  <si>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</si>
  <si>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</si>
  <si>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</si>
  <si>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</si>
  <si>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</si>
  <si>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</si>
  <si>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</si>
  <si>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</si>
  <si>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</si>
  <si>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</si>
  <si>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</si>
  <si>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</si>
  <si>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</si>
  <si>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</si>
  <si>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</si>
  <si>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</si>
  <si>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</si>
  <si>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</si>
  <si>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</si>
  <si>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</si>
  <si>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</si>
  <si>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</si>
  <si>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</si>
  <si>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</si>
  <si>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</si>
  <si>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</si>
  <si>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</si>
  <si>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</si>
  <si>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</si>
  <si>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</si>
  <si>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</si>
  <si>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</si>
  <si>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</si>
  <si>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</si>
  <si>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</si>
  <si>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</si>
  <si>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</si>
  <si>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</si>
  <si>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</si>
  <si>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</si>
  <si>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</si>
  <si>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</si>
  <si>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</si>
  <si>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</si>
  <si>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</si>
  <si>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</si>
  <si>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</si>
  <si>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</si>
  <si>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</si>
  <si>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</si>
  <si>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</si>
  <si>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</si>
  <si>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</si>
  <si>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</si>
  <si>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</si>
  <si>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</si>
  <si>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</si>
  <si>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</si>
  <si>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</si>
  <si>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</si>
  <si>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</si>
  <si>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</si>
  <si>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</si>
  <si>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</si>
  <si>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</si>
  <si>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</si>
  <si>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</si>
  <si>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</si>
  <si>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</si>
  <si>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</si>
  <si>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</si>
  <si>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</si>
  <si>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</si>
  <si>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</si>
  <si>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</si>
  <si>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</si>
  <si>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</si>
  <si>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</si>
  <si>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</si>
  <si>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</si>
  <si>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</si>
  <si>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</si>
  <si>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</si>
  <si>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</si>
  <si>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</si>
  <si>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</si>
  <si>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</si>
  <si>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</si>
  <si>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</si>
  <si>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</si>
  <si>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</si>
  <si>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</si>
  <si>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</si>
  <si>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</si>
  <si>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</si>
  <si>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</si>
  <si>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</si>
  <si>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</si>
  <si>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</si>
  <si>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</si>
  <si>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</si>
  <si>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</si>
  <si>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</si>
  <si>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</si>
  <si>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</si>
  <si>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</si>
  <si>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</si>
  <si>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</si>
  <si>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</si>
  <si>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</si>
  <si>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</si>
  <si>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</si>
  <si>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</si>
  <si>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</si>
  <si>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</si>
  <si>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</si>
  <si>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</si>
  <si>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</si>
  <si>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</si>
  <si>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</si>
  <si>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</si>
  <si>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</si>
  <si>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</si>
  <si>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</si>
  <si>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</si>
  <si>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</si>
  <si>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</si>
  <si>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</si>
  <si>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</si>
  <si>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</si>
  <si>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</si>
  <si>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</si>
  <si>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</si>
  <si>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</si>
  <si>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</si>
  <si>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</si>
  <si>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</si>
  <si>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</si>
  <si>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</si>
  <si>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</si>
  <si>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</si>
  <si>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</si>
  <si>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</si>
  <si>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</si>
  <si>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</si>
  <si>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</si>
  <si>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</si>
  <si>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</si>
  <si>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</si>
  <si>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</si>
  <si>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</si>
  <si>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</si>
  <si>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</si>
  <si>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</si>
  <si>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</si>
  <si>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</si>
  <si>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</si>
  <si>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</si>
  <si>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</si>
  <si>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</si>
  <si>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</si>
  <si>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</si>
  <si>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</si>
  <si>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</si>
  <si>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</si>
  <si>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</si>
  <si>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</si>
  <si>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</si>
  <si>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</si>
  <si>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</si>
  <si>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</si>
  <si>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</si>
  <si>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</si>
  <si>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</si>
  <si>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</si>
  <si>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</si>
  <si>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</si>
  <si>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</si>
  <si>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</si>
  <si>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</si>
  <si>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</si>
  <si>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</si>
  <si>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</si>
  <si>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</si>
  <si>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</si>
  <si>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</si>
  <si>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</si>
  <si>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</si>
  <si>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</si>
  <si>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</si>
  <si>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</si>
  <si>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</si>
  <si>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</si>
  <si>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</si>
  <si>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</si>
  <si>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</si>
  <si>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</si>
  <si>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</si>
  <si>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</si>
  <si>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</si>
  <si>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</si>
  <si>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</si>
  <si>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</si>
  <si>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</si>
  <si>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</si>
  <si>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</si>
  <si>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</si>
  <si>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</si>
  <si>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</si>
  <si>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</si>
  <si>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</si>
  <si>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</si>
  <si>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</si>
  <si>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</si>
  <si>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</si>
  <si>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</si>
  <si>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</si>
  <si>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</si>
  <si>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</si>
  <si>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</si>
  <si>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</si>
  <si>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</si>
  <si>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</si>
  <si>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</si>
  <si>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</si>
  <si>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</si>
  <si>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</si>
  <si>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</si>
  <si>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</si>
  <si>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</si>
  <si>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</si>
  <si>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</si>
  <si>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</si>
  <si>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</si>
  <si>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</si>
  <si>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</si>
  <si>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</si>
  <si>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</si>
  <si>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</si>
  <si>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</si>
  <si>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</si>
  <si>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</si>
  <si>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</si>
  <si>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</si>
  <si>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</si>
  <si>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</si>
  <si>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</si>
  <si>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</si>
  <si>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</si>
  <si>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</si>
  <si>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</si>
  <si>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</si>
  <si>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</si>
  <si>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</si>
  <si>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</si>
  <si>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</si>
  <si>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</si>
  <si>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</si>
  <si>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</si>
  <si>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</si>
  <si>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</si>
  <si>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</si>
  <si>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</si>
  <si>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</si>
  <si>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</si>
  <si>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</si>
  <si>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</si>
  <si>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</si>
  <si>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</si>
  <si>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</si>
  <si>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</si>
  <si>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</si>
  <si>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</si>
  <si>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</si>
  <si>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</si>
  <si>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</si>
  <si>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</si>
  <si>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</si>
  <si>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</si>
  <si>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</si>
  <si>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</si>
  <si>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</si>
  <si>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</si>
  <si>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</si>
  <si>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</si>
  <si>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</si>
  <si>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</si>
  <si>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</si>
  <si>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</si>
  <si>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</si>
  <si>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</si>
  <si>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</si>
  <si>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</si>
  <si>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</si>
  <si>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</si>
  <si>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</si>
  <si>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</si>
  <si>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</si>
  <si>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</si>
  <si>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</si>
  <si>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</si>
  <si>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</si>
  <si>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</si>
  <si>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</si>
  <si>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</si>
  <si>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</si>
  <si>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</si>
  <si>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</si>
  <si>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</si>
  <si>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</si>
  <si>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</si>
  <si>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</si>
  <si>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</si>
  <si>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</si>
  <si>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</si>
  <si>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</si>
  <si>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</si>
  <si>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</si>
  <si>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</si>
  <si>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</si>
  <si>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</si>
  <si>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</si>
  <si>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</si>
  <si>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</si>
  <si>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</si>
  <si>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</si>
  <si>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</si>
  <si>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</si>
  <si>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</si>
  <si>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</si>
  <si>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</si>
  <si>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</si>
  <si>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</si>
  <si>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</si>
  <si>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</si>
  <si>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</si>
  <si>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</si>
  <si>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</si>
  <si>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</si>
  <si>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</si>
  <si>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</si>
  <si>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</si>
  <si>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</si>
  <si>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</si>
  <si>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</si>
  <si>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</si>
  <si>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</si>
  <si>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</si>
  <si>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</si>
  <si>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</si>
  <si>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</si>
  <si>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</si>
  <si>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</si>
  <si>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</si>
  <si>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</si>
  <si>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</si>
  <si>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</si>
  <si>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</si>
  <si>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</si>
  <si>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</si>
  <si>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</si>
  <si>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</si>
  <si>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</si>
  <si>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</si>
  <si>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</si>
  <si>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</si>
  <si>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</si>
  <si>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</si>
  <si>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</si>
  <si>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</si>
  <si>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</si>
  <si>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</si>
  <si>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</si>
  <si>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</si>
  <si>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</si>
  <si>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</si>
  <si>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</si>
  <si>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</si>
  <si>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</si>
  <si>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</si>
  <si>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</si>
  <si>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</si>
  <si>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</si>
  <si>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</si>
  <si>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</si>
  <si>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</si>
  <si>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</si>
  <si>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</si>
  <si>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</si>
  <si>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</si>
  <si>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</si>
  <si>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</si>
  <si>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</si>
  <si>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</si>
  <si>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</si>
  <si>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</si>
  <si>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</si>
  <si>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</si>
  <si>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</si>
  <si>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</si>
  <si>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</si>
  <si>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</si>
  <si>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</si>
  <si>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</si>
  <si>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</si>
  <si>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</si>
  <si>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</si>
  <si>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</si>
  <si>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</si>
  <si>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</si>
  <si>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</si>
  <si>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</si>
  <si>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</si>
  <si>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</si>
  <si>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</si>
  <si>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</si>
  <si>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</si>
  <si>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</si>
  <si>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</si>
  <si>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</si>
  <si>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</si>
  <si>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</si>
  <si>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</si>
  <si>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</si>
  <si>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</si>
  <si>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</si>
  <si>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</si>
  <si>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</si>
  <si>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</si>
  <si>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</si>
  <si>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</si>
  <si>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</si>
  <si>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</si>
  <si>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</si>
  <si>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</si>
  <si>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</si>
  <si>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</si>
  <si>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</si>
  <si>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</si>
  <si>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</si>
  <si>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</si>
  <si>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</si>
  <si>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</si>
  <si>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</si>
  <si>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</si>
  <si>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</si>
  <si>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</si>
  <si>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</si>
  <si>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</si>
  <si>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</si>
  <si>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</si>
  <si>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</si>
  <si>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</si>
  <si>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</si>
  <si>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</si>
  <si>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</si>
  <si>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</si>
  <si>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</si>
  <si>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</si>
  <si>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</si>
  <si>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</si>
  <si>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</si>
  <si>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</si>
  <si>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</si>
  <si>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</si>
  <si>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</si>
  <si>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</si>
  <si>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</si>
  <si>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</si>
  <si>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</si>
  <si>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</si>
  <si>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</si>
  <si>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</si>
  <si>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</si>
  <si>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</si>
  <si>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</si>
  <si>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</si>
  <si>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</si>
  <si>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</si>
  <si>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</si>
  <si>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</si>
  <si>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</si>
  <si>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</si>
  <si>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</si>
  <si>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</si>
  <si>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</si>
  <si>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</si>
  <si>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</si>
  <si>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</si>
  <si>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</si>
  <si>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</si>
  <si>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</si>
  <si>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</si>
  <si>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</si>
  <si>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</si>
  <si>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</si>
  <si>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</si>
  <si>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</si>
  <si>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</si>
  <si>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</si>
  <si>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</si>
  <si>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</si>
  <si>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</si>
  <si>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</si>
  <si>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</si>
  <si>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</si>
  <si>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</si>
  <si>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</si>
  <si>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</si>
  <si>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</si>
  <si>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</si>
  <si>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</si>
  <si>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</si>
  <si>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</si>
  <si>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</si>
  <si>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</si>
  <si>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</si>
  <si>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</si>
  <si>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</si>
  <si>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</si>
  <si>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</si>
  <si>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</si>
  <si>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</si>
  <si>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</si>
  <si>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</si>
  <si>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</si>
  <si>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</si>
  <si>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</si>
  <si>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</si>
  <si>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</si>
  <si>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</si>
  <si>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</si>
  <si>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</si>
  <si>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</si>
  <si>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</si>
  <si>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</si>
  <si>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</si>
  <si>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</si>
  <si>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</si>
  <si>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</si>
  <si>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</si>
  <si>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</si>
  <si>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</si>
  <si>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</si>
  <si>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</si>
  <si>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</si>
  <si>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</si>
  <si>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</si>
  <si>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</si>
  <si>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</si>
  <si>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</si>
  <si>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</si>
  <si>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</si>
  <si>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</si>
  <si>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</si>
  <si>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</si>
  <si>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</si>
  <si>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</si>
  <si>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</si>
  <si>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</si>
  <si>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</si>
  <si>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</si>
  <si>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</si>
  <si>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</si>
  <si>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</si>
  <si>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</si>
  <si>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</si>
  <si>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</si>
  <si>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</si>
  <si>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</si>
  <si>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</si>
  <si>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</si>
  <si>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</si>
  <si>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</si>
  <si>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</si>
  <si>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</si>
  <si>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</si>
  <si>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</si>
  <si>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</si>
  <si>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</si>
  <si>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</si>
  <si>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</si>
  <si>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</si>
  <si>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</si>
  <si>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</si>
  <si>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</si>
  <si>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</si>
  <si>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</si>
  <si>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</si>
  <si>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</si>
  <si>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</si>
  <si>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</si>
  <si>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</si>
  <si>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</si>
  <si>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</si>
  <si>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</si>
  <si>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</si>
  <si>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</si>
  <si>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</si>
  <si>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</si>
  <si>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</si>
  <si>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</si>
  <si>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</si>
  <si>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</si>
  <si>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</si>
  <si>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</si>
  <si>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</si>
  <si>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</si>
  <si>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</si>
  <si>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</si>
  <si>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</si>
  <si>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</si>
  <si>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</si>
  <si>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</si>
  <si>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</si>
  <si>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</si>
  <si>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</si>
  <si>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</si>
  <si>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</si>
  <si>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</si>
  <si>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</si>
  <si>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</si>
  <si>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</si>
  <si>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</si>
  <si>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</si>
  <si>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</si>
  <si>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</si>
  <si>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</si>
  <si>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</si>
  <si>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</si>
  <si>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</si>
  <si>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</si>
  <si>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</si>
  <si>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</si>
  <si>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</si>
  <si>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</si>
  <si>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</si>
  <si>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</si>
  <si>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</si>
  <si>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</si>
  <si>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</si>
  <si>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</si>
  <si>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</si>
  <si>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</si>
  <si>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</si>
  <si>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</si>
  <si>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</si>
  <si>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</si>
  <si>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</si>
  <si>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</si>
  <si>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</si>
  <si>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</si>
  <si>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</si>
  <si>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</si>
  <si>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</si>
  <si>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</si>
  <si>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</si>
  <si>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</si>
  <si>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</si>
  <si>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</si>
  <si>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</si>
  <si>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</si>
  <si>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</si>
  <si>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</si>
  <si>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</si>
  <si>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</si>
  <si>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</si>
  <si>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</si>
  <si>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</si>
  <si>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</si>
  <si>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</si>
  <si>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</si>
  <si>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</si>
  <si>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</si>
  <si>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</si>
  <si>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</si>
  <si>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</si>
  <si>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</si>
  <si>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</si>
  <si>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</si>
  <si>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</si>
  <si>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</si>
  <si>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</si>
  <si>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</si>
  <si>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</si>
  <si>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</si>
  <si>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</si>
  <si>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</si>
  <si>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</si>
  <si>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</si>
  <si>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</si>
  <si>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</si>
  <si>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</si>
  <si>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</si>
  <si>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</si>
  <si>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</si>
  <si>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</si>
  <si>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</si>
  <si>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</si>
  <si>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</si>
  <si>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</si>
  <si>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</si>
  <si>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</si>
  <si>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</si>
  <si>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</si>
  <si>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</si>
  <si>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</si>
  <si>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</si>
  <si>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</si>
  <si>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</si>
  <si>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</si>
  <si>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</si>
  <si>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</si>
  <si>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</si>
  <si>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</si>
  <si>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</si>
  <si>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</si>
  <si>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</si>
  <si>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</si>
  <si>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</si>
  <si>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</si>
  <si>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</si>
  <si>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</si>
  <si>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</si>
  <si>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</si>
  <si>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</si>
  <si>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</si>
  <si>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</si>
  <si>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</si>
  <si>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</si>
  <si>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</si>
  <si>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</si>
  <si>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</si>
  <si>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</si>
  <si>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</si>
  <si>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</si>
  <si>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</si>
  <si>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</si>
  <si>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</si>
  <si>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</si>
  <si>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</si>
  <si>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</si>
  <si>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</si>
  <si>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</si>
  <si>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</si>
  <si>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</si>
  <si>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</si>
  <si>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</si>
  <si>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</si>
  <si>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</si>
  <si>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</si>
  <si>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</si>
  <si>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</si>
  <si>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</si>
  <si>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</si>
  <si>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</si>
  <si>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</si>
  <si>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</si>
  <si>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</si>
  <si>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</si>
  <si>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</si>
  <si>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</si>
  <si>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</si>
  <si>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</si>
  <si>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</si>
  <si>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</si>
  <si>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</si>
  <si>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</si>
  <si>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</si>
  <si>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</si>
  <si>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</si>
  <si>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</si>
  <si>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</si>
  <si>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</si>
  <si>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</si>
  <si>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</si>
  <si>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</si>
  <si>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</si>
  <si>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</si>
  <si>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</si>
  <si>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</si>
  <si>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</si>
  <si>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</si>
  <si>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</si>
  <si>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</si>
  <si>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</si>
  <si>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</si>
  <si>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</si>
  <si>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</si>
  <si>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</si>
  <si>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</si>
  <si>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</si>
  <si>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</si>
  <si>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</si>
  <si>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</si>
  <si>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</si>
  <si>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</si>
  <si>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</si>
  <si>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</si>
  <si>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</si>
  <si>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</si>
  <si>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</si>
  <si>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</si>
  <si>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</si>
  <si>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</si>
  <si>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</si>
  <si>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</si>
  <si>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</si>
  <si>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</si>
  <si>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</si>
  <si>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</si>
  <si>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</si>
  <si>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</si>
  <si>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</si>
  <si>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</si>
  <si>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</si>
  <si>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</si>
  <si>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</si>
  <si>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</si>
  <si>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</si>
  <si>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</si>
  <si>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</si>
  <si>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</si>
  <si>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</si>
  <si>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</si>
  <si>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</si>
  <si>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</si>
  <si>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</si>
  <si>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</si>
  <si>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</si>
  <si>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</si>
  <si>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</si>
  <si>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</si>
  <si>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</si>
  <si>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</si>
  <si>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</si>
  <si>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</si>
  <si>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</si>
  <si>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</si>
  <si>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</si>
  <si>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</si>
  <si>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</si>
  <si>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</si>
  <si>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</si>
  <si>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</si>
  <si>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</si>
  <si>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</si>
  <si>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</si>
  <si>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</si>
  <si>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</si>
  <si>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</si>
  <si>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</si>
  <si>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</si>
  <si>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</si>
  <si>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</si>
  <si>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</si>
  <si>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</si>
  <si>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</si>
  <si>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</si>
  <si>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</si>
  <si>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</si>
  <si>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</si>
  <si>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</si>
  <si>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</si>
  <si>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</si>
  <si>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</si>
  <si>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</si>
  <si>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</si>
  <si>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</si>
  <si>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</si>
  <si>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</si>
  <si>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</si>
  <si>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</si>
  <si>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</si>
  <si>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</si>
  <si>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</si>
  <si>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</si>
  <si>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</si>
  <si>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</si>
  <si>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</si>
  <si>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</si>
  <si>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</si>
  <si>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</si>
  <si>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</si>
  <si>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</si>
  <si>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</si>
  <si>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</si>
  <si>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</si>
  <si>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</si>
  <si>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</si>
  <si>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</si>
  <si>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</si>
  <si>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</si>
  <si>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</si>
  <si>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</si>
  <si>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</si>
  <si>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</si>
  <si>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</si>
  <si>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</si>
  <si>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</si>
  <si>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</si>
  <si>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</si>
  <si>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</si>
  <si>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</si>
  <si>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</si>
  <si>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</si>
  <si>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</si>
  <si>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</si>
  <si>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</si>
  <si>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</si>
  <si>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</si>
  <si>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</si>
  <si>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</si>
  <si>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</si>
  <si>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</si>
  <si>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</si>
  <si>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</si>
  <si>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</si>
  <si>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</si>
  <si>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</si>
  <si>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</si>
  <si>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</si>
  <si>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</si>
  <si>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</si>
  <si>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</si>
  <si>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</si>
  <si>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</si>
  <si>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</si>
  <si>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</si>
  <si>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</si>
  <si>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</si>
  <si>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</si>
  <si>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</si>
  <si>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</si>
  <si>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</si>
  <si>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</si>
  <si>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</si>
  <si>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</si>
  <si>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</si>
  <si>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</si>
  <si>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</si>
  <si>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</si>
  <si>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</si>
  <si>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</si>
  <si>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</si>
  <si>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</si>
  <si>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</si>
  <si>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</si>
  <si>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</si>
  <si>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</si>
  <si>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</si>
  <si>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</si>
  <si>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</si>
  <si>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</si>
  <si>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</si>
  <si>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</si>
  <si>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</si>
  <si>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</si>
  <si>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</si>
  <si>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</si>
  <si>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</si>
  <si>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</si>
  <si>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</si>
  <si>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</si>
  <si>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</si>
  <si>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</si>
  <si>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</si>
  <si>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</si>
  <si>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</si>
  <si>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</si>
  <si>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</si>
  <si>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</si>
  <si>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</si>
  <si>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</si>
  <si>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</si>
  <si>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</si>
  <si>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</si>
  <si>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</si>
  <si>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</si>
  <si>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</si>
  <si>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</si>
  <si>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</si>
  <si>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</si>
  <si>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</si>
  <si>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</si>
  <si>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</si>
  <si>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</si>
  <si>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</si>
  <si>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</si>
  <si>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</si>
  <si>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</si>
  <si>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</si>
  <si>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</si>
  <si>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</si>
  <si>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</si>
  <si>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</si>
  <si>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</si>
  <si>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</si>
  <si>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</si>
  <si>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</si>
  <si>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</si>
  <si>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</si>
  <si>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</si>
  <si>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</si>
  <si>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</si>
  <si>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</si>
  <si>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</si>
  <si>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</si>
  <si>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</si>
  <si>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</si>
  <si>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</si>
  <si>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</si>
  <si>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</si>
  <si>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</si>
  <si>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</si>
  <si>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</si>
  <si>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</si>
  <si>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</si>
  <si>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</si>
  <si>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</si>
  <si>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</si>
  <si>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</si>
  <si>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</si>
  <si>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</si>
  <si>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</si>
  <si>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</si>
  <si>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</si>
  <si>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</si>
  <si>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</si>
  <si>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</si>
  <si>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</si>
  <si>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</si>
  <si>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</si>
  <si>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</si>
  <si>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</si>
  <si>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</si>
  <si>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</si>
  <si>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</si>
  <si>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</si>
  <si>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</si>
  <si>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</si>
  <si>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</si>
  <si>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</si>
  <si>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</si>
  <si>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</si>
  <si>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</si>
  <si>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</si>
  <si>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</si>
  <si>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</si>
  <si>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</si>
  <si>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</si>
  <si>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</si>
  <si>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</si>
  <si>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</si>
  <si>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</si>
  <si>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</si>
  <si>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</si>
  <si>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</si>
  <si>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</si>
  <si>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</si>
  <si>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</si>
  <si>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</si>
  <si>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</si>
  <si>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</si>
  <si>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</si>
  <si>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</si>
  <si>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</si>
  <si>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</si>
  <si>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</si>
  <si>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</si>
  <si>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</si>
  <si>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</si>
  <si>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</si>
  <si>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</si>
  <si>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</si>
  <si>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</si>
  <si>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</si>
  <si>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</si>
  <si>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</si>
  <si>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</si>
  <si>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</si>
  <si>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</si>
  <si>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</si>
  <si>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</si>
  <si>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</si>
  <si>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</si>
  <si>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</si>
  <si>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</si>
  <si>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</si>
  <si>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</si>
  <si>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</si>
  <si>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</si>
  <si>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</si>
  <si>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</si>
  <si>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</si>
  <si>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</si>
  <si>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</si>
  <si>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</si>
  <si>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</si>
  <si>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</si>
  <si>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</si>
  <si>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</si>
  <si>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</si>
  <si>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</si>
  <si>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</si>
  <si>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</si>
  <si>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</si>
  <si>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</si>
  <si>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</si>
  <si>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</si>
  <si>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</si>
  <si>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</si>
  <si>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</si>
  <si>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</si>
  <si>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</si>
  <si>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</si>
  <si>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</si>
  <si>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</si>
  <si>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</si>
  <si>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</si>
  <si>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</si>
  <si>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</si>
  <si>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</si>
  <si>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</si>
  <si>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</si>
  <si>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</si>
  <si>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</si>
  <si>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</si>
  <si>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</si>
  <si>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</si>
  <si>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</si>
  <si>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</si>
  <si>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</si>
  <si>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</si>
  <si>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</si>
  <si>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</si>
  <si>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</si>
  <si>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</si>
  <si>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</si>
  <si>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</si>
  <si>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</si>
  <si>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</si>
  <si>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</si>
  <si>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</si>
  <si>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</si>
  <si>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</si>
  <si>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</si>
  <si>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</si>
  <si>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</si>
  <si>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</si>
  <si>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</si>
  <si>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</si>
  <si>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</si>
  <si>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</si>
  <si>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</si>
  <si>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</si>
  <si>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</si>
  <si>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</si>
  <si>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</si>
  <si>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</si>
  <si>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</si>
  <si>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</si>
  <si>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</si>
  <si>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</si>
  <si>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</si>
  <si>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</si>
  <si>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</si>
  <si>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</si>
  <si>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</si>
  <si>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</si>
  <si>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</si>
  <si>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</si>
  <si>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</si>
  <si>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</si>
  <si>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</si>
  <si>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</si>
  <si>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</si>
  <si>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</si>
  <si>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</si>
  <si>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</si>
  <si>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</si>
  <si>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</si>
  <si>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</si>
  <si>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</si>
  <si>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</si>
  <si>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</si>
  <si>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</si>
  <si>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</si>
  <si>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</si>
  <si>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</si>
  <si>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</si>
  <si>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</si>
  <si>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</si>
  <si>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</si>
  <si>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</si>
  <si>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</si>
  <si>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</si>
  <si>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</si>
  <si>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</si>
  <si>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</si>
  <si>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</si>
  <si>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</si>
  <si>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</si>
  <si>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</si>
  <si>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</si>
  <si>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</si>
  <si>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</si>
  <si>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</si>
  <si>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</si>
  <si>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</si>
  <si>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</si>
  <si>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</si>
  <si>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</si>
  <si>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</si>
  <si>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</si>
  <si>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</si>
  <si>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</si>
  <si>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</si>
  <si>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</si>
  <si>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</si>
  <si>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</si>
  <si>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</si>
  <si>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</si>
  <si>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</si>
  <si>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</si>
  <si>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</si>
  <si>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</si>
  <si>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</si>
  <si>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</si>
  <si>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</si>
  <si>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</si>
  <si>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</si>
  <si>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</si>
  <si>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</si>
  <si>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</si>
  <si>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</si>
  <si>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</si>
  <si>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</si>
  <si>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</si>
  <si>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</si>
  <si>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</si>
  <si>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</si>
  <si>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</si>
  <si>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</si>
  <si>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</si>
  <si>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</si>
  <si>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</si>
  <si>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</si>
  <si>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</si>
  <si>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</si>
  <si>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</si>
  <si>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</si>
  <si>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</si>
  <si>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</si>
  <si>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</si>
  <si>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</si>
  <si>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</si>
  <si>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</si>
  <si>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</si>
  <si>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</si>
  <si>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</si>
  <si>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</si>
  <si>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</si>
  <si>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</si>
  <si>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</si>
  <si>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</si>
  <si>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</si>
  <si>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</si>
  <si>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</si>
  <si>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</si>
  <si>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</si>
  <si>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</si>
  <si>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</si>
  <si>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</si>
  <si>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</si>
  <si>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</si>
  <si>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</si>
  <si>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</si>
  <si>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</si>
  <si>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</si>
  <si>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</si>
  <si>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</si>
  <si>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</si>
  <si>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</si>
  <si>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</si>
  <si>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</si>
  <si>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</si>
  <si>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</si>
  <si>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</si>
  <si>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</si>
  <si>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</si>
  <si>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</si>
  <si>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</si>
  <si>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</si>
  <si>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</si>
  <si>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</si>
  <si>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</si>
  <si>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</si>
  <si>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</si>
  <si>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</si>
  <si>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</si>
  <si>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</si>
  <si>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</si>
  <si>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</si>
  <si>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</si>
  <si>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</si>
  <si>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</si>
  <si>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</si>
  <si>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</si>
  <si>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</si>
  <si>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</si>
  <si>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</si>
  <si>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</si>
  <si>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</si>
  <si>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</si>
  <si>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</si>
  <si>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</si>
  <si>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</si>
  <si>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</si>
  <si>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</si>
  <si>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</si>
  <si>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</si>
  <si>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</si>
  <si>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</si>
  <si>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</si>
  <si>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</si>
  <si>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</si>
  <si>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</si>
  <si>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</si>
  <si>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</si>
  <si>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</si>
  <si>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</si>
  <si>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</si>
  <si>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</si>
  <si>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</si>
  <si>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</si>
  <si>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</si>
  <si>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</si>
  <si>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</si>
  <si>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</si>
  <si>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</si>
  <si>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</si>
  <si>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</si>
  <si>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</si>
  <si>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</si>
  <si>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</si>
  <si>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</si>
  <si>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</si>
  <si>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</si>
  <si>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</si>
  <si>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</si>
  <si>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</si>
  <si>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</si>
  <si>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</si>
  <si>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</si>
  <si>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</si>
  <si>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</si>
  <si>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</si>
  <si>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</si>
  <si>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</si>
  <si>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</si>
  <si>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</si>
  <si>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</si>
  <si>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</si>
  <si>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</si>
  <si>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</si>
  <si>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</si>
  <si>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</si>
  <si>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</si>
  <si>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</si>
  <si>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</si>
  <si>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</si>
  <si>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</si>
  <si>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</si>
  <si>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</si>
  <si>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</si>
  <si>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</si>
  <si>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</si>
  <si>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</si>
  <si>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</si>
  <si>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</si>
  <si>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</si>
  <si>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</si>
  <si>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</si>
  <si>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</si>
  <si>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</si>
  <si>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</si>
  <si>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</si>
  <si>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</si>
  <si>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</si>
  <si>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</si>
  <si>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</si>
  <si>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</si>
  <si>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</si>
  <si>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</si>
  <si>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</si>
  <si>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</si>
  <si>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</si>
  <si>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</si>
  <si>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</si>
  <si>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</si>
  <si>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</si>
  <si>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</si>
  <si>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</si>
  <si>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</si>
  <si>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</si>
  <si>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</si>
  <si>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</si>
  <si>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</si>
  <si>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</si>
  <si>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</si>
  <si>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</si>
  <si>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</si>
  <si>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</si>
  <si>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</si>
  <si>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</si>
  <si>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</si>
  <si>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</si>
  <si>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</si>
  <si>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</si>
  <si>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</si>
  <si>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</si>
  <si>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</si>
  <si>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</si>
  <si>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</si>
  <si>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</si>
  <si>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</si>
  <si>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</si>
  <si>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</si>
  <si>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</si>
  <si>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</si>
  <si>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</si>
  <si>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</si>
  <si>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</si>
  <si>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</si>
  <si>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</si>
  <si>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</si>
  <si>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</si>
  <si>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</si>
  <si>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</si>
  <si>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</si>
  <si>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</si>
  <si>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</si>
  <si>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</si>
  <si>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</si>
  <si>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</si>
  <si>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</si>
  <si>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</si>
  <si>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</si>
  <si>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</si>
  <si>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</si>
  <si>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</si>
  <si>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</si>
  <si>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</si>
  <si>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</si>
  <si>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</si>
  <si>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</si>
  <si>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</si>
  <si>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</si>
  <si>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</si>
  <si>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</si>
  <si>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</si>
  <si>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</si>
  <si>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</si>
  <si>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</si>
  <si>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</si>
  <si>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</si>
  <si>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</si>
  <si>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</si>
  <si>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</si>
  <si>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</si>
  <si>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</si>
  <si>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</si>
  <si>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</si>
  <si>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</si>
  <si>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</si>
  <si>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</si>
  <si>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</si>
  <si>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</si>
  <si>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</si>
  <si>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</si>
  <si>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</si>
  <si>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</si>
  <si>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</si>
  <si>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</si>
  <si>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</si>
  <si>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</si>
  <si>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</si>
  <si>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</si>
  <si>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</si>
  <si>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</si>
  <si>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</si>
  <si>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</si>
  <si>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</si>
  <si>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</si>
  <si>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</si>
  <si>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</si>
  <si>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</si>
  <si>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</si>
  <si>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</si>
  <si>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</si>
  <si>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</si>
  <si>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</si>
  <si>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</si>
  <si>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</si>
  <si>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</si>
  <si>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</si>
  <si>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</si>
  <si>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</si>
  <si>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</si>
  <si>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</si>
  <si>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</si>
  <si>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</si>
  <si>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</si>
  <si>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</si>
  <si>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</si>
  <si>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</si>
  <si>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</si>
  <si>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</si>
  <si>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</si>
  <si>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</si>
  <si>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</si>
  <si>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</si>
  <si>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</si>
  <si>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</si>
  <si>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</si>
  <si>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</si>
  <si>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</si>
  <si>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</si>
  <si>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</si>
  <si>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</si>
  <si>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</si>
  <si>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</si>
  <si>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</si>
  <si>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</si>
  <si>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</si>
  <si>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</si>
  <si>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</si>
  <si>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</si>
  <si>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</si>
  <si>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</si>
  <si>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</si>
  <si>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</si>
  <si>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</si>
  <si>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</si>
  <si>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</si>
  <si>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</si>
  <si>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</si>
  <si>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</si>
  <si>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</si>
  <si>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</si>
  <si>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</si>
  <si>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</si>
  <si>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</si>
  <si>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</si>
  <si>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</si>
  <si>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</si>
  <si>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</si>
  <si>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</si>
  <si>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</si>
  <si>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</si>
  <si>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</si>
  <si>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</si>
  <si>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</si>
  <si>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</si>
  <si>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</si>
  <si>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</si>
  <si>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</si>
  <si>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</si>
  <si>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</si>
  <si>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</si>
  <si>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</si>
  <si>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</si>
  <si>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</si>
  <si>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</si>
  <si>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</si>
  <si>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</si>
  <si>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</si>
  <si>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</si>
  <si>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</si>
  <si>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</si>
  <si>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</si>
  <si>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</si>
  <si>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</si>
  <si>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</si>
  <si>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</si>
  <si>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</si>
  <si>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</si>
  <si>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</si>
  <si>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</si>
  <si>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</si>
  <si>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</si>
  <si>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</si>
  <si>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</si>
  <si>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</si>
  <si>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</si>
  <si>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</si>
  <si>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</si>
  <si>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</si>
  <si>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</si>
  <si>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</si>
  <si>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</si>
  <si>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</si>
  <si>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</si>
  <si>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</si>
  <si>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</si>
  <si>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</si>
  <si>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</si>
  <si>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</si>
  <si>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</si>
  <si>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</si>
  <si>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</si>
  <si>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</si>
  <si>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</si>
  <si>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</si>
  <si>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</si>
  <si>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</si>
  <si>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</si>
  <si>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</si>
  <si>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</si>
  <si>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</si>
  <si>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</si>
  <si>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</si>
  <si>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</si>
  <si>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</si>
  <si>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</si>
  <si>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</si>
  <si>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</si>
  <si>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</si>
  <si>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</si>
  <si>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</si>
  <si>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</si>
  <si>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</si>
  <si>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</si>
  <si>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</si>
  <si>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</si>
  <si>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</si>
  <si>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</si>
  <si>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</si>
  <si>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</si>
  <si>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</si>
  <si>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</si>
  <si>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</si>
  <si>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</si>
  <si>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</si>
  <si>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</si>
  <si>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</si>
  <si>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</si>
  <si>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</si>
  <si>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</si>
  <si>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</si>
  <si>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</si>
  <si>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</si>
  <si>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</si>
  <si>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</si>
  <si>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</si>
  <si>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</si>
  <si>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</si>
  <si>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</si>
  <si>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</si>
  <si>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</si>
  <si>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</si>
  <si>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</si>
  <si>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</si>
  <si>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</si>
  <si>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</si>
  <si>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</si>
  <si>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</si>
  <si>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</si>
  <si>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</si>
  <si>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</si>
  <si>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</si>
  <si>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</si>
  <si>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</si>
  <si>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</si>
  <si>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</si>
  <si>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</si>
  <si>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</si>
  <si>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</si>
  <si>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</si>
  <si>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</si>
  <si>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</si>
  <si>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</si>
  <si>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</si>
  <si>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</si>
  <si>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</si>
  <si>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</si>
  <si>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</si>
  <si>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</si>
  <si>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</si>
  <si>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</si>
  <si>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</si>
  <si>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</si>
  <si>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</si>
  <si>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</si>
  <si>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</si>
  <si>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</si>
  <si>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</si>
  <si>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</si>
  <si>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</si>
  <si>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</si>
  <si>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</si>
  <si>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</si>
  <si>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</si>
  <si>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</si>
  <si>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</si>
  <si>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</si>
  <si>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</si>
  <si>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</si>
  <si>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</si>
  <si>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</si>
  <si>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</si>
  <si>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</si>
  <si>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</si>
  <si>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</si>
  <si>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</si>
  <si>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</si>
  <si>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</si>
  <si>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</si>
  <si>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</si>
  <si>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</si>
  <si>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</si>
  <si>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</si>
  <si>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</si>
  <si>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</si>
  <si>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</si>
  <si>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</si>
  <si>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</si>
  <si>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</si>
  <si>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</si>
  <si>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</si>
  <si>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</si>
  <si>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</si>
  <si>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</si>
  <si>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</si>
  <si>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</si>
  <si>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</si>
  <si>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</si>
  <si>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</si>
  <si>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</si>
  <si>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</si>
  <si>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</si>
  <si>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</si>
  <si>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</si>
  <si>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</si>
  <si>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</si>
  <si>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</si>
  <si>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</si>
  <si>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</si>
  <si>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</si>
  <si>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</si>
  <si>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</si>
  <si>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</si>
  <si>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</si>
  <si>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</si>
  <si>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</si>
  <si>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</si>
  <si>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</si>
  <si>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</si>
  <si>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</si>
  <si>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</si>
  <si>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</si>
  <si>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</si>
  <si>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</si>
  <si>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</si>
  <si>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</si>
  <si>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</si>
  <si>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</si>
  <si>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</si>
  <si>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</si>
  <si>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</si>
  <si>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</si>
  <si>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</si>
  <si>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</si>
  <si>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</si>
  <si>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</si>
  <si>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</si>
  <si>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</si>
  <si>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</si>
  <si>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</si>
  <si>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</si>
  <si>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</si>
  <si>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</si>
  <si>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</si>
  <si>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</si>
  <si>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</si>
  <si>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</si>
  <si>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</si>
  <si>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</si>
  <si>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</si>
  <si>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</si>
  <si>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</si>
  <si>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</si>
  <si>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</si>
  <si>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</si>
  <si>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</si>
  <si>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</si>
  <si>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</si>
  <si>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</si>
  <si>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</si>
  <si>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</si>
  <si>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</si>
  <si>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</si>
  <si>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</si>
  <si>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</si>
  <si>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</si>
  <si>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</si>
  <si>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</si>
  <si>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</si>
  <si>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</si>
  <si>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</si>
  <si>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</si>
  <si>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</si>
  <si>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</si>
  <si>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</si>
  <si>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</si>
  <si>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</si>
  <si>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</si>
  <si>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</si>
  <si>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</si>
  <si>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</si>
  <si>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</si>
  <si>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</si>
  <si>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</si>
  <si>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</si>
  <si>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</si>
  <si>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</si>
  <si>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</si>
  <si>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</si>
  <si>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</si>
  <si>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</si>
  <si>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</si>
  <si>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</si>
  <si>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</si>
  <si>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</si>
  <si>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</si>
  <si>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</si>
  <si>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</si>
  <si>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</si>
  <si>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</si>
  <si>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</si>
  <si>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</si>
  <si>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</si>
  <si>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</si>
  <si>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</si>
  <si>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</si>
  <si>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</si>
  <si>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</si>
  <si>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</si>
  <si>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</si>
  <si>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</si>
  <si>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</si>
  <si>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</si>
  <si>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</si>
  <si>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</si>
  <si>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</si>
  <si>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</si>
  <si>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</si>
  <si>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</si>
  <si>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</si>
  <si>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</si>
  <si>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</si>
  <si>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</si>
  <si>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</si>
  <si>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</si>
  <si>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</si>
  <si>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</si>
  <si>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</si>
  <si>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</si>
  <si>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</si>
  <si>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</si>
  <si>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</si>
  <si>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</si>
  <si>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</si>
  <si>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</si>
  <si>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</si>
  <si>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</si>
  <si>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</si>
  <si>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</si>
  <si>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</si>
  <si>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</si>
  <si>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</si>
  <si>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</si>
  <si>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</si>
  <si>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</si>
  <si>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</si>
  <si>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</si>
  <si>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</si>
  <si>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</si>
  <si>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</si>
  <si>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</si>
  <si>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</si>
  <si>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</si>
  <si>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</si>
  <si>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</si>
  <si>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</si>
  <si>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</si>
  <si>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</si>
  <si>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</si>
  <si>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</si>
  <si>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</si>
  <si>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</si>
  <si>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</si>
  <si>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</si>
  <si>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</si>
  <si>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</si>
  <si>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</si>
  <si>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</si>
  <si>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</si>
  <si>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</si>
  <si>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</si>
  <si>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</si>
  <si>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</si>
  <si>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</si>
  <si>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</si>
  <si>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</si>
  <si>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</si>
  <si>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</si>
  <si>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</si>
  <si>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</si>
  <si>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</si>
  <si>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</si>
  <si>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</si>
  <si>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</si>
  <si>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</si>
  <si>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</si>
  <si>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</si>
  <si>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</si>
  <si>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</si>
  <si>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</si>
  <si>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</si>
  <si>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</si>
  <si>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</si>
  <si>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</si>
  <si>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</si>
  <si>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</si>
  <si>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</si>
  <si>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</si>
  <si>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</si>
  <si>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</si>
  <si>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</si>
  <si>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</si>
  <si>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</si>
  <si>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</si>
  <si>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</si>
  <si>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</si>
  <si>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</si>
  <si>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</si>
  <si>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</si>
  <si>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</si>
  <si>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</si>
  <si>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</si>
  <si>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</si>
  <si>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</si>
  <si>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</si>
  <si>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</si>
  <si>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</si>
  <si>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</si>
  <si>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</si>
  <si>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</si>
  <si>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</si>
  <si>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</si>
  <si>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</si>
  <si>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</si>
  <si>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</si>
  <si>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</si>
  <si>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</si>
  <si>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</si>
  <si>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</si>
  <si>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</si>
  <si>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</si>
  <si>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</si>
  <si>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</si>
  <si>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</si>
  <si>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</si>
  <si>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</si>
  <si>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</si>
  <si>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</si>
  <si>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</si>
  <si>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</si>
  <si>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</si>
  <si>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</si>
  <si>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</si>
  <si>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</si>
  <si>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</si>
  <si>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</si>
  <si>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</si>
  <si>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</si>
  <si>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</si>
  <si>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</si>
  <si>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</si>
  <si>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</si>
  <si>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</si>
  <si>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</si>
  <si>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</si>
  <si>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</si>
  <si>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</si>
  <si>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</si>
  <si>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</si>
  <si>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</si>
  <si>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</si>
  <si>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</si>
  <si>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</si>
  <si>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</si>
  <si>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</si>
  <si>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</si>
  <si>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</si>
  <si>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</si>
  <si>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</si>
  <si>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</si>
  <si>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</si>
  <si>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</si>
  <si>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</si>
  <si>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</si>
  <si>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</si>
  <si>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</si>
  <si>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</si>
  <si>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</si>
  <si>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</si>
  <si>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</si>
  <si>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</si>
  <si>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</si>
  <si>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</si>
  <si>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</si>
  <si>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</si>
  <si>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</si>
  <si>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</si>
  <si>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</si>
  <si>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</si>
  <si>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</si>
  <si>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</si>
  <si>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</si>
  <si>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</si>
  <si>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</si>
  <si>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</si>
  <si>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</si>
  <si>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</si>
  <si>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</si>
  <si>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</si>
  <si>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</si>
  <si>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</si>
  <si>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</si>
  <si>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</si>
  <si>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</si>
  <si>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</si>
  <si>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</si>
  <si>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</si>
  <si>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</si>
  <si>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</si>
  <si>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</si>
  <si>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</si>
  <si>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</si>
  <si>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</si>
  <si>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</si>
  <si>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</si>
  <si>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</si>
  <si>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</si>
  <si>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</si>
  <si>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</si>
  <si>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</si>
  <si>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</si>
  <si>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</si>
  <si>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</si>
  <si>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</si>
  <si>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</si>
  <si>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</si>
  <si>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</si>
  <si>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</si>
  <si>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</si>
  <si>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</si>
  <si>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</si>
  <si>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</si>
  <si>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</si>
  <si>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</si>
  <si>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</si>
  <si>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</si>
  <si>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</si>
  <si>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</si>
  <si>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</si>
  <si>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</si>
  <si>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</si>
  <si>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</si>
  <si>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</si>
  <si>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</si>
  <si>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</si>
  <si>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</si>
  <si>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</si>
  <si>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</si>
  <si>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</si>
  <si>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</si>
  <si>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</si>
  <si>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</si>
  <si>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</si>
  <si>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</si>
  <si>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</si>
  <si>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</si>
  <si>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</si>
  <si>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</si>
  <si>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</si>
  <si>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</si>
  <si>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</si>
  <si>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</si>
  <si>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</si>
  <si>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</si>
  <si>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</si>
  <si>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</si>
  <si>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</si>
  <si>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</si>
  <si>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</si>
  <si>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</si>
  <si>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</si>
  <si>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</si>
  <si>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</si>
  <si>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</si>
  <si>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</si>
  <si>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</si>
  <si>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</si>
  <si>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</si>
  <si>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</si>
  <si>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</si>
  <si>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</si>
  <si>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</si>
  <si>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</si>
  <si>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</si>
  <si>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</si>
  <si>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</si>
  <si>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</si>
  <si>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</si>
  <si>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</si>
  <si>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</si>
  <si>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</si>
  <si>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</si>
  <si>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</si>
  <si>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</si>
  <si>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</si>
  <si>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</si>
  <si>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</si>
  <si>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</si>
  <si>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</si>
  <si>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</si>
  <si>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</si>
  <si>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</si>
  <si>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</si>
  <si>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</si>
  <si>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</si>
  <si>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</si>
  <si>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</si>
  <si>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</si>
  <si>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</si>
  <si>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</si>
  <si>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</si>
  <si>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</si>
  <si>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</si>
  <si>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</si>
  <si>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</si>
  <si>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</si>
  <si>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</si>
  <si>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</si>
  <si>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</si>
  <si>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</si>
  <si>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</si>
  <si>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</si>
  <si>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</si>
  <si>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</si>
  <si>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</si>
  <si>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</si>
  <si>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</si>
  <si>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</si>
  <si>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</si>
  <si>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</si>
  <si>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</si>
  <si>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</si>
  <si>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</si>
  <si>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</si>
  <si>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</si>
  <si>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</si>
  <si>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</si>
  <si>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</si>
  <si>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</si>
  <si>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</si>
  <si>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</si>
  <si>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</si>
  <si>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</si>
  <si>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</si>
  <si>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</si>
  <si>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</si>
  <si>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</si>
  <si>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</si>
  <si>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</si>
  <si>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</si>
  <si>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</si>
  <si>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</si>
  <si>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</si>
  <si>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</si>
  <si>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</si>
  <si>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</si>
  <si>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</si>
  <si>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</si>
  <si>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</si>
  <si>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</si>
  <si>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</si>
  <si>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</si>
  <si>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</si>
  <si>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</si>
  <si>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</si>
  <si>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</si>
  <si>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</si>
  <si>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</si>
  <si>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</si>
  <si>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</si>
  <si>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</si>
  <si>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</si>
  <si>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</si>
  <si>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</si>
  <si>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</si>
  <si>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</si>
  <si>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</si>
  <si>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</si>
  <si>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</si>
  <si>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</si>
  <si>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</si>
  <si>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</si>
  <si>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</si>
  <si>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</si>
  <si>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</si>
  <si>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</si>
  <si>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</si>
  <si>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</si>
  <si>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</si>
  <si>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</si>
  <si>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</si>
  <si>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</si>
  <si>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</si>
  <si>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</si>
  <si>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</si>
  <si>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</si>
  <si>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</si>
  <si>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</si>
  <si>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</si>
  <si>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</si>
  <si>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</si>
  <si>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</si>
  <si>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</si>
  <si>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</si>
  <si>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</si>
  <si>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</si>
  <si>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</si>
  <si>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</si>
  <si>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</si>
  <si>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</si>
  <si>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</si>
  <si>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</si>
  <si>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</si>
  <si>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</si>
  <si>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</si>
  <si>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</si>
  <si>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</si>
  <si>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</si>
  <si>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</si>
  <si>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</si>
  <si>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</si>
  <si>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</si>
  <si>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</si>
  <si>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</si>
  <si>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</si>
  <si>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</si>
  <si>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</si>
  <si>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</si>
  <si>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</si>
  <si>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</si>
  <si>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</si>
  <si>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</si>
  <si>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</si>
  <si>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</si>
  <si>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</si>
  <si>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</si>
  <si>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</si>
  <si>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</si>
  <si>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</si>
  <si>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</si>
  <si>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</si>
  <si>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</si>
  <si>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</si>
  <si>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</si>
  <si>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</si>
  <si>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</si>
  <si>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</si>
  <si>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</si>
  <si>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</si>
  <si>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</si>
  <si>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</si>
  <si>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</si>
  <si>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</si>
  <si>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</si>
  <si>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</si>
  <si>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</si>
  <si>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</si>
  <si>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</si>
  <si>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</si>
  <si>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</si>
  <si>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</si>
  <si>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</si>
  <si>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</si>
  <si>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</si>
  <si>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</si>
  <si>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</si>
  <si>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</si>
  <si>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</si>
  <si>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</si>
  <si>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</si>
  <si>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</si>
  <si>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</si>
  <si>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</si>
  <si>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</si>
  <si>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</si>
  <si>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</si>
  <si>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</si>
  <si>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</si>
  <si>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</si>
  <si>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</si>
  <si>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</si>
  <si>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</si>
  <si>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</si>
  <si>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</si>
  <si>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</si>
  <si>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</si>
  <si>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</si>
  <si>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</si>
  <si>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</si>
  <si>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</si>
  <si>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</si>
  <si>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</si>
  <si>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</si>
  <si>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</si>
  <si>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</si>
  <si>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</si>
  <si>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</si>
  <si>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</si>
  <si>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</si>
  <si>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</si>
  <si>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</si>
  <si>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</si>
  <si>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</si>
  <si>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</si>
  <si>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</si>
  <si>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</si>
  <si>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</si>
  <si>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</si>
  <si>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</si>
  <si>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</si>
  <si>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</si>
  <si>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</si>
  <si>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</si>
  <si>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</si>
  <si>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</si>
  <si>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</si>
  <si>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</si>
  <si>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</si>
  <si>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</si>
  <si>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</si>
  <si>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</si>
  <si>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</si>
  <si>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</si>
  <si>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</si>
  <si>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</si>
  <si>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</si>
  <si>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</si>
  <si>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</si>
  <si>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</si>
  <si>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</si>
  <si>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</si>
  <si>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</si>
  <si>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</si>
  <si>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</si>
  <si>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</si>
  <si>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</si>
  <si>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</si>
  <si>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</si>
  <si>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</si>
  <si>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</si>
  <si>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</si>
  <si>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</si>
  <si>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</si>
  <si>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</si>
  <si>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</si>
  <si>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</si>
  <si>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</si>
  <si>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</si>
  <si>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</si>
  <si>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</si>
  <si>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</si>
  <si>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</si>
  <si>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</si>
  <si>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</si>
  <si>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</si>
  <si>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</si>
  <si>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</si>
  <si>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</si>
  <si>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</si>
  <si>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</si>
  <si>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</si>
  <si>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</si>
  <si>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</si>
  <si>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</si>
  <si>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</si>
  <si>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</si>
  <si>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</si>
  <si>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</si>
  <si>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</si>
  <si>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</si>
  <si>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</si>
  <si>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</si>
  <si>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</si>
  <si>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</si>
  <si>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</si>
  <si>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</si>
  <si>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</si>
  <si>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</si>
  <si>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</si>
  <si>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</si>
  <si>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</si>
  <si>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</si>
  <si>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</si>
  <si>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</si>
  <si>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</si>
  <si>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</si>
  <si>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</si>
  <si>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</si>
  <si>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</si>
  <si>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</si>
  <si>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</si>
  <si>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</si>
  <si>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</si>
  <si>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</si>
  <si>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</si>
  <si>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</si>
  <si>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</si>
  <si>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</si>
  <si>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</si>
  <si>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</si>
  <si>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</si>
  <si>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</si>
  <si>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</si>
  <si>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</si>
  <si>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</si>
  <si>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</si>
  <si>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</si>
  <si>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</si>
  <si>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</si>
  <si>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</si>
  <si>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</si>
  <si>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</si>
  <si>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</si>
  <si>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</si>
  <si>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</si>
  <si>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</si>
  <si>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</si>
  <si>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</si>
  <si>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</si>
  <si>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</si>
  <si>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</si>
  <si>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</si>
  <si>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</si>
  <si>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</si>
  <si>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</si>
  <si>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</si>
  <si>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</si>
  <si>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</si>
  <si>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</si>
  <si>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</si>
  <si>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</si>
  <si>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</si>
  <si>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</si>
  <si>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</si>
  <si>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</si>
  <si>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</si>
  <si>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</si>
  <si>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</si>
  <si>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</si>
  <si>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</si>
  <si>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</si>
  <si>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</si>
  <si>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</si>
  <si>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</si>
  <si>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</si>
  <si>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</si>
  <si>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</si>
  <si>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</si>
  <si>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</si>
  <si>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</si>
  <si>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</si>
  <si>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</si>
  <si>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</si>
  <si>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</si>
  <si>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</si>
  <si>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</si>
  <si>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</si>
  <si>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</si>
  <si>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</si>
  <si>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</si>
  <si>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</si>
  <si>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</si>
  <si>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</si>
  <si>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</si>
  <si>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</si>
  <si>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</si>
  <si>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</si>
  <si>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</si>
  <si>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</si>
  <si>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</si>
  <si>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</si>
  <si>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</si>
  <si>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</si>
  <si>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</si>
  <si>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</si>
  <si>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</si>
  <si>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</si>
  <si>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</si>
  <si>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</si>
  <si>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</si>
  <si>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</si>
  <si>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</si>
  <si>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</si>
  <si>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</si>
  <si>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</si>
  <si>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</si>
  <si>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</si>
  <si>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</si>
  <si>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</si>
  <si>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</si>
  <si>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</si>
  <si>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</si>
  <si>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</si>
  <si>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</si>
  <si>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</si>
  <si>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</si>
  <si>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</si>
  <si>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</si>
  <si>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</si>
  <si>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</si>
  <si>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</si>
  <si>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</si>
  <si>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</si>
  <si>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</si>
  <si>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</si>
  <si>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</si>
  <si>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</si>
  <si>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</si>
  <si>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</si>
  <si>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</si>
  <si>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</si>
  <si>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</si>
  <si>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</si>
  <si>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</si>
  <si>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</si>
  <si>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</si>
  <si>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</si>
  <si>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</si>
  <si>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</si>
  <si>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</si>
  <si>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</si>
  <si>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</si>
  <si>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</si>
  <si>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</si>
  <si>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</si>
  <si>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</si>
  <si>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</si>
  <si>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</si>
  <si>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</si>
  <si>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</si>
  <si>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</si>
  <si>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</si>
  <si>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</si>
  <si>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</si>
  <si>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</si>
  <si>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</si>
  <si>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</si>
  <si>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</si>
  <si>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</si>
  <si>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</si>
  <si>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</si>
  <si>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</si>
  <si>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</si>
  <si>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</si>
  <si>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</si>
  <si>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</si>
  <si>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</si>
  <si>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</si>
  <si>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</si>
  <si>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</si>
  <si>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</si>
  <si>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</si>
  <si>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</si>
  <si>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</si>
  <si>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</si>
  <si>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</si>
  <si>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</si>
  <si>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</si>
  <si>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</si>
  <si>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</si>
  <si>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</si>
  <si>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</si>
  <si>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</si>
  <si>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</si>
  <si>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</si>
  <si>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</si>
  <si>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</si>
  <si>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</si>
  <si>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</si>
  <si>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</si>
  <si>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</si>
  <si>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</si>
  <si>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</si>
  <si>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</si>
  <si>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</si>
  <si>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</si>
  <si>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</si>
  <si>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</si>
  <si>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</si>
  <si>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</si>
  <si>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</si>
  <si>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</si>
  <si>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</si>
  <si>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</si>
  <si>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</si>
  <si>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</si>
  <si>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</si>
  <si>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</si>
  <si>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</si>
  <si>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</si>
  <si>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</si>
  <si>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</si>
  <si>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</si>
  <si>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</si>
  <si>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</si>
  <si>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</si>
  <si>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</si>
  <si>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</si>
  <si>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</si>
  <si>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</si>
  <si>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</si>
  <si>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</si>
  <si>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</si>
  <si>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</si>
  <si>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</si>
  <si>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</si>
  <si>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</si>
  <si>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</si>
  <si>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</si>
  <si>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</si>
  <si>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</si>
  <si>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</si>
  <si>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</si>
  <si>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</si>
  <si>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</si>
  <si>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</si>
  <si>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</si>
  <si>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</si>
  <si>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</si>
  <si>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</si>
  <si>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</si>
  <si>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</si>
  <si>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</si>
  <si>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</si>
  <si>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</si>
  <si>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</si>
  <si>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</si>
  <si>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</si>
  <si>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</si>
  <si>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</si>
  <si>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</si>
  <si>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</si>
  <si>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</si>
  <si>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</si>
  <si>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</si>
  <si>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</si>
  <si>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</si>
  <si>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</si>
  <si>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</si>
  <si>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</si>
  <si>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</si>
  <si>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</si>
  <si>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</si>
  <si>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</si>
  <si>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</si>
  <si>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</si>
  <si>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</si>
  <si>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</si>
  <si>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</si>
  <si>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</si>
  <si>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</si>
  <si>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</si>
  <si>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</si>
  <si>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</si>
  <si>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</si>
  <si>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</si>
  <si>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</si>
  <si>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</si>
  <si>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</si>
  <si>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</si>
  <si>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</si>
  <si>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</si>
  <si>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</si>
  <si>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</si>
  <si>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</si>
  <si>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</si>
  <si>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</si>
  <si>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</si>
  <si>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</si>
  <si>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</si>
  <si>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</si>
  <si>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</si>
  <si>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</si>
  <si>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</si>
  <si>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</si>
  <si>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</si>
  <si>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</si>
  <si>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</si>
  <si>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</si>
  <si>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</si>
  <si>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</si>
  <si>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</si>
  <si>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</si>
  <si>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</si>
  <si>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</si>
  <si>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</si>
  <si>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</si>
  <si>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</si>
  <si>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</si>
  <si>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</si>
  <si>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</si>
  <si>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</si>
  <si>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</si>
  <si>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</si>
  <si>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</si>
  <si>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</si>
  <si>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</si>
  <si>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</si>
  <si>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</si>
  <si>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</si>
  <si>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</si>
  <si>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</si>
  <si>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</si>
  <si>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</si>
  <si>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</si>
  <si>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</si>
  <si>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</si>
  <si>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</si>
  <si>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</si>
  <si>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</si>
  <si>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</si>
  <si>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</si>
  <si>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</si>
  <si>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</si>
  <si>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</si>
  <si>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</si>
  <si>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</si>
  <si>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</si>
  <si>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</si>
  <si>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</si>
  <si>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</si>
  <si>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</si>
  <si>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</si>
  <si>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</si>
  <si>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</si>
  <si>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</si>
  <si>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</si>
  <si>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</si>
  <si>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</si>
  <si>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</si>
  <si>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</si>
  <si>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</si>
  <si>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</si>
  <si>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</si>
  <si>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</si>
  <si>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</si>
  <si>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</si>
  <si>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</si>
  <si>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</si>
  <si>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</si>
  <si>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</si>
  <si>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</si>
  <si>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</si>
  <si>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</si>
  <si>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</si>
  <si>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</si>
  <si>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</si>
  <si>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</si>
  <si>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</si>
  <si>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</si>
  <si>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</si>
  <si>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</si>
  <si>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</si>
  <si>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</si>
  <si>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</si>
  <si>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</si>
  <si>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</si>
  <si>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</si>
  <si>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</si>
  <si>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</si>
  <si>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</si>
  <si>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</si>
  <si>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</si>
  <si>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</si>
  <si>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</si>
  <si>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</si>
  <si>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</si>
  <si>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</si>
  <si>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</si>
  <si>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</si>
  <si>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</si>
  <si>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</si>
  <si>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</si>
  <si>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</si>
  <si>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</si>
  <si>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</si>
  <si>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</si>
  <si>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</si>
  <si>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</si>
  <si>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</si>
  <si>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</si>
  <si>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</si>
  <si>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</si>
  <si>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</si>
  <si>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</si>
  <si>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</si>
  <si>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</si>
  <si>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</si>
  <si>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</si>
  <si>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</si>
  <si>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</si>
  <si>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</si>
  <si>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</si>
  <si>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</si>
  <si>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</si>
  <si>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</si>
  <si>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</si>
  <si>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</si>
  <si>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</si>
  <si>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</si>
  <si>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</si>
  <si>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</si>
  <si>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</si>
  <si>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</si>
  <si>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</si>
  <si>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</si>
  <si>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</si>
  <si>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</si>
  <si>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</si>
  <si>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</si>
  <si>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</si>
  <si>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</si>
  <si>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</si>
  <si>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</si>
  <si>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</si>
  <si>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</si>
  <si>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</si>
  <si>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</si>
  <si>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</si>
  <si>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</si>
  <si>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</si>
  <si>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</si>
  <si>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</si>
  <si>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</si>
  <si>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</si>
  <si>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</si>
  <si>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</si>
  <si>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</si>
  <si>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</si>
  <si>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</si>
  <si>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</si>
  <si>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</si>
  <si>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</si>
  <si>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</si>
  <si>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</si>
  <si>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</si>
  <si>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</si>
  <si>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</si>
  <si>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</si>
  <si>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</si>
  <si>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</si>
  <si>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</si>
  <si>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</si>
  <si>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</si>
  <si>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</si>
  <si>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</si>
  <si>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</si>
  <si>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</si>
  <si>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</si>
  <si>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</si>
  <si>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</si>
  <si>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</si>
  <si>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</si>
  <si>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</si>
  <si>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</si>
  <si>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</si>
  <si>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</si>
  <si>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</si>
  <si>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</si>
  <si>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</si>
  <si>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</si>
  <si>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</si>
  <si>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</si>
  <si>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</si>
  <si>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</si>
  <si>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</si>
  <si>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</si>
  <si>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</si>
  <si>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</si>
  <si>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</si>
  <si>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</si>
  <si>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</si>
  <si>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</si>
  <si>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</si>
  <si>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</si>
  <si>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</si>
  <si>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</si>
  <si>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</si>
  <si>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</si>
  <si>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</si>
  <si>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</si>
  <si>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</si>
  <si>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</si>
  <si>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</si>
  <si>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</si>
  <si>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</si>
  <si>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</si>
  <si>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</si>
  <si>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</si>
  <si>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</si>
  <si>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</si>
  <si>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</si>
  <si>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</si>
  <si>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</si>
  <si>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</si>
  <si>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</si>
  <si>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</si>
  <si>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</si>
  <si>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</si>
  <si>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</si>
  <si>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</si>
  <si>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</si>
  <si>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</si>
  <si>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</si>
  <si>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</si>
  <si>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</si>
  <si>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</si>
  <si>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</si>
  <si>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</si>
  <si>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</si>
  <si>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</si>
  <si>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</si>
  <si>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</si>
  <si>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</si>
  <si>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</si>
  <si>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</si>
  <si>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</si>
  <si>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</si>
  <si>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</si>
  <si>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</si>
  <si>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</si>
  <si>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</si>
  <si>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</si>
  <si>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</si>
  <si>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</si>
  <si>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</si>
  <si>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</si>
  <si>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</si>
  <si>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</si>
  <si>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</si>
  <si>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</si>
  <si>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</si>
  <si>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</si>
  <si>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</si>
  <si>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</si>
  <si>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</si>
  <si>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</si>
  <si>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</si>
  <si>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</si>
  <si>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</si>
  <si>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</si>
  <si>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</si>
  <si>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</si>
  <si>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</si>
  <si>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</si>
  <si>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</si>
  <si>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</si>
  <si>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</si>
  <si>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</si>
  <si>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</si>
  <si>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</si>
  <si>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</si>
  <si>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</si>
  <si>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</si>
  <si>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</si>
  <si>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</si>
  <si>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</si>
  <si>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</si>
  <si>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</si>
  <si>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</si>
  <si>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</si>
  <si>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</si>
  <si>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</si>
  <si>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</si>
  <si>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</si>
  <si>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</si>
  <si>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</si>
  <si>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</si>
  <si>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</si>
  <si>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</si>
  <si>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</si>
  <si>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</si>
  <si>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</si>
  <si>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</si>
  <si>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</si>
  <si>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</si>
  <si>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</si>
  <si>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</si>
  <si>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</si>
  <si>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</si>
  <si>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</si>
  <si>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</si>
  <si>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</si>
  <si>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</si>
  <si>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</si>
  <si>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</si>
  <si>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</si>
  <si>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</si>
  <si>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</si>
  <si>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</si>
  <si>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</si>
  <si>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</si>
  <si>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</si>
  <si>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</si>
  <si>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</si>
  <si>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</si>
  <si>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</si>
  <si>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</si>
  <si>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</si>
  <si>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</si>
  <si>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</si>
  <si>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</si>
  <si>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</si>
  <si>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</si>
  <si>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</si>
  <si>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</si>
  <si>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</si>
  <si>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</si>
  <si>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</si>
  <si>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</si>
  <si>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</si>
  <si>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</si>
  <si>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</si>
  <si>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</si>
  <si>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</si>
  <si>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</si>
  <si>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</si>
  <si>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</si>
  <si>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</si>
  <si>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</si>
  <si>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</si>
  <si>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</si>
  <si>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</si>
  <si>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</si>
  <si>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</si>
  <si>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</si>
  <si>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</si>
  <si>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</si>
  <si>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</si>
  <si>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</si>
  <si>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</si>
  <si>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</si>
  <si>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</si>
  <si>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</si>
  <si>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</si>
  <si>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</si>
  <si>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</si>
  <si>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</si>
  <si>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</si>
  <si>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</si>
  <si>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</si>
  <si>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</si>
  <si>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</si>
  <si>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</si>
  <si>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</si>
  <si>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</si>
  <si>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</si>
  <si>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</si>
  <si>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</si>
  <si>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</si>
  <si>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</si>
  <si>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</si>
  <si>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</si>
  <si>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</si>
  <si>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</si>
  <si>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</si>
  <si>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</si>
  <si>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</si>
  <si>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</si>
  <si>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</si>
  <si>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</si>
  <si>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</si>
  <si>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</si>
  <si>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</si>
  <si>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</si>
  <si>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</si>
  <si>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</si>
  <si>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</si>
  <si>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</si>
  <si>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</si>
  <si>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</si>
  <si>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</si>
  <si>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</si>
  <si>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</si>
  <si>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</si>
  <si>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</si>
  <si>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</si>
  <si>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</si>
  <si>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</si>
  <si>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</si>
  <si>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</si>
  <si>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</si>
  <si>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</si>
  <si>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</si>
  <si>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</si>
  <si>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</si>
  <si>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</si>
  <si>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</si>
  <si>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</si>
  <si>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</si>
  <si>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</si>
  <si>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</si>
  <si>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</si>
  <si>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</si>
  <si>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</si>
  <si>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</si>
  <si>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</si>
  <si>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</si>
  <si>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</si>
  <si>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</si>
  <si>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</si>
  <si>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</si>
  <si>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</si>
  <si>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</si>
  <si>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</si>
  <si>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</si>
  <si>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</si>
  <si>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</si>
  <si>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</si>
  <si>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</si>
  <si>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</si>
  <si>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</si>
  <si>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</si>
  <si>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</si>
  <si>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</si>
  <si>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</si>
  <si>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</si>
  <si>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</si>
  <si>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</si>
  <si>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</si>
  <si>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</si>
  <si>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</si>
  <si>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</si>
  <si>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</si>
  <si>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</si>
  <si>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</si>
  <si>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</si>
  <si>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</si>
  <si>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</si>
  <si>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</si>
  <si>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</si>
  <si>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</si>
  <si>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</si>
  <si>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</si>
  <si>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</si>
  <si>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</si>
  <si>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</si>
  <si>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</si>
  <si>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</si>
  <si>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</si>
  <si>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</si>
  <si>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</si>
  <si>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</si>
  <si>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</si>
  <si>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</si>
  <si>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</si>
  <si>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</si>
  <si>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</si>
  <si>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</si>
  <si>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</si>
  <si>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</si>
  <si>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</si>
  <si>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</si>
  <si>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</si>
  <si>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</si>
  <si>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</si>
  <si>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</si>
  <si>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</si>
  <si>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</si>
  <si>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</si>
  <si>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</si>
  <si>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</si>
  <si>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</si>
  <si>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</si>
  <si>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</si>
  <si>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</si>
  <si>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</si>
  <si>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</si>
  <si>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</si>
  <si>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</si>
  <si>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</si>
  <si>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</si>
  <si>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</si>
  <si>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</si>
  <si>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</si>
  <si>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</si>
  <si>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</si>
  <si>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</si>
  <si>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</si>
  <si>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</si>
  <si>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</si>
  <si>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</si>
  <si>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</si>
  <si>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</si>
  <si>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</si>
  <si>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</si>
  <si>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</si>
  <si>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</si>
  <si>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</si>
  <si>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</si>
  <si>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</si>
  <si>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</si>
  <si>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</si>
  <si>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</si>
  <si>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</si>
  <si>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</si>
  <si>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</si>
  <si>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</si>
  <si>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</si>
  <si>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</si>
  <si>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</si>
  <si>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</si>
  <si>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</si>
  <si>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</si>
  <si>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</si>
  <si>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</si>
  <si>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</si>
  <si>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</si>
  <si>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</si>
  <si>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</si>
  <si>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</si>
  <si>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</si>
  <si>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</si>
  <si>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</si>
  <si>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</si>
  <si>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</si>
  <si>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</si>
  <si>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</si>
  <si>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</si>
  <si>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</si>
  <si>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</si>
  <si>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</si>
  <si>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</si>
  <si>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</si>
  <si>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</si>
  <si>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</si>
  <si>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</si>
  <si>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</si>
  <si>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</si>
  <si>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</si>
  <si>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</si>
  <si>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</si>
  <si>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</si>
  <si>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</si>
  <si>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</si>
  <si>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</si>
  <si>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</si>
  <si>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</si>
  <si>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</si>
  <si>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</si>
  <si>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</si>
  <si>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</si>
  <si>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</si>
  <si>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</si>
  <si>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</si>
  <si>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</si>
  <si>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</si>
  <si>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</si>
  <si>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</si>
  <si>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</si>
  <si>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</si>
  <si>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</si>
  <si>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</si>
  <si>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</si>
  <si>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</si>
  <si>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</si>
  <si>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</si>
  <si>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</si>
  <si>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</si>
  <si>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</si>
  <si>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</si>
  <si>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</si>
  <si>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</si>
  <si>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</si>
  <si>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</si>
  <si>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</si>
  <si>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</si>
  <si>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</si>
  <si>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</si>
  <si>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</si>
  <si>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</si>
  <si>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</si>
  <si>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</si>
  <si>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</si>
  <si>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</si>
  <si>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</si>
  <si>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</si>
  <si>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</si>
  <si>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</si>
  <si>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</si>
  <si>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</si>
  <si>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</si>
  <si>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</si>
  <si>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</si>
  <si>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</si>
  <si>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</si>
  <si>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</si>
  <si>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</si>
  <si>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</si>
  <si>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</si>
  <si>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</si>
  <si>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</si>
  <si>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</si>
  <si>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</si>
  <si>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</si>
  <si>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</si>
  <si>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</si>
  <si>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</si>
  <si>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</si>
  <si>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</si>
  <si>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</si>
  <si>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</si>
  <si>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</si>
  <si>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</si>
  <si>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</si>
  <si>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</si>
  <si>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</si>
  <si>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</si>
  <si>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</si>
  <si>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</si>
  <si>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</si>
  <si>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</si>
  <si>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</si>
  <si>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</si>
  <si>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</si>
  <si>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</si>
  <si>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</si>
  <si>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</si>
  <si>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</si>
  <si>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</si>
  <si>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</si>
  <si>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</si>
  <si>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</si>
  <si>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</si>
  <si>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</si>
  <si>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</si>
  <si>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</si>
  <si>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</si>
  <si>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</si>
  <si>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</si>
  <si>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</si>
  <si>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</si>
  <si>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</si>
  <si>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</si>
  <si>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</si>
  <si>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</si>
  <si>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</si>
  <si>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</si>
  <si>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</si>
  <si>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</si>
  <si>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</si>
  <si>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</si>
  <si>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</si>
  <si>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</si>
  <si>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</si>
  <si>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</si>
  <si>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</si>
  <si>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</si>
  <si>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</si>
  <si>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</si>
  <si>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</si>
  <si>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</si>
  <si>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</si>
  <si>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</si>
  <si>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</si>
  <si>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</si>
  <si>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</si>
  <si>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</si>
  <si>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</si>
  <si>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</si>
  <si>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</si>
  <si>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</si>
  <si>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</si>
  <si>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</si>
  <si>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</si>
  <si>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</si>
  <si>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</si>
  <si>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</si>
  <si>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</si>
  <si>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</si>
  <si>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</si>
  <si>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</si>
  <si>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</si>
  <si>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</si>
  <si>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</si>
  <si>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</si>
  <si>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</si>
  <si>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</si>
  <si>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</si>
  <si>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</si>
  <si>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</si>
  <si>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</si>
  <si>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</si>
  <si>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</si>
  <si>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</si>
  <si>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</si>
  <si>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</si>
  <si>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</si>
  <si>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</si>
  <si>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</si>
  <si>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</si>
  <si>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</si>
  <si>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</si>
  <si>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</si>
  <si>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</si>
  <si>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</si>
  <si>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</si>
  <si>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</si>
  <si>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</si>
  <si>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</si>
  <si>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</si>
  <si>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</si>
  <si>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</si>
  <si>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</si>
  <si>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</si>
  <si>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</si>
  <si>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</si>
  <si>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</si>
  <si>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</si>
  <si>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</si>
  <si>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</si>
  <si>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</si>
  <si>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</si>
  <si>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</si>
  <si>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</si>
  <si>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</si>
  <si>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</si>
  <si>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</si>
  <si>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</si>
  <si>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</si>
  <si>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</si>
  <si>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</si>
  <si>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</si>
  <si>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</si>
  <si>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</si>
  <si>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</si>
  <si>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</si>
  <si>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</si>
  <si>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</si>
  <si>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</si>
  <si>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</si>
  <si>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</si>
  <si>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</si>
  <si>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</si>
  <si>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</si>
  <si>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</si>
  <si>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</si>
  <si>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</si>
  <si>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</si>
  <si>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</si>
  <si>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</si>
  <si>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</si>
  <si>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</si>
  <si>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</si>
  <si>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</si>
  <si>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</si>
  <si>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</si>
  <si>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</si>
  <si>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</si>
  <si>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</si>
  <si>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</si>
  <si>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</si>
  <si>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</si>
  <si>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</si>
  <si>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</si>
  <si>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</si>
  <si>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</si>
  <si>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</si>
  <si>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</si>
  <si>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</si>
  <si>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</si>
  <si>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</si>
  <si>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</si>
  <si>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</si>
  <si>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</si>
  <si>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</si>
  <si>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</si>
  <si>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</si>
  <si>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</si>
  <si>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</si>
  <si>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</si>
  <si>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</si>
  <si>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</si>
  <si>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</si>
  <si>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</si>
  <si>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</si>
  <si>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</si>
  <si>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</si>
  <si>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</si>
  <si>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</si>
  <si>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</si>
  <si>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</si>
  <si>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</si>
  <si>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</si>
  <si>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</si>
  <si>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</si>
  <si>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</si>
  <si>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</si>
  <si>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</si>
  <si>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</si>
  <si>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</si>
  <si>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</si>
  <si>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</si>
  <si>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</si>
  <si>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</si>
  <si>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</si>
  <si>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</si>
  <si>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</si>
  <si>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</si>
  <si>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</si>
  <si>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</si>
  <si>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</si>
  <si>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</si>
  <si>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</si>
  <si>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</si>
  <si>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</si>
  <si>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</si>
  <si>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</si>
  <si>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</si>
  <si>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</si>
  <si>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</si>
  <si>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</si>
  <si>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</si>
  <si>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</si>
  <si>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</si>
  <si>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</si>
  <si>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</si>
  <si>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</si>
  <si>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</si>
  <si>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</si>
  <si>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</si>
  <si>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</si>
  <si>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</si>
  <si>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</si>
  <si>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</si>
  <si>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</si>
  <si>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</si>
  <si>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</si>
  <si>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</si>
  <si>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</si>
  <si>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</si>
  <si>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</si>
  <si>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</si>
  <si>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</si>
  <si>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</si>
  <si>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</si>
  <si>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</si>
  <si>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</si>
  <si>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</si>
  <si>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</si>
  <si>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</si>
  <si>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</si>
  <si>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</si>
  <si>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</si>
  <si>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</si>
  <si>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</si>
  <si>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</si>
  <si>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</si>
  <si>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</si>
  <si>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</si>
  <si>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</si>
  <si>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</si>
  <si>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</si>
  <si>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</si>
  <si>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</si>
  <si>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</si>
  <si>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</si>
  <si>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</si>
  <si>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</si>
  <si>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</si>
  <si>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</si>
  <si>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</si>
  <si>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</si>
  <si>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</si>
  <si>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</si>
  <si>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</si>
  <si>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</si>
  <si>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</si>
  <si>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</si>
  <si>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</si>
  <si>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</si>
  <si>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</si>
  <si>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</si>
  <si>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</si>
  <si>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</si>
  <si>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</si>
  <si>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</si>
  <si>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</si>
  <si>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</si>
  <si>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</si>
  <si>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</si>
  <si>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</si>
  <si>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</si>
  <si>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</si>
  <si>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</si>
  <si>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</si>
  <si>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</si>
  <si>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</si>
  <si>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</si>
  <si>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</si>
  <si>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</si>
  <si>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</si>
  <si>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</si>
  <si>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</si>
  <si>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</si>
  <si>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</si>
  <si>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</si>
  <si>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</si>
  <si>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</si>
  <si>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</si>
  <si>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</si>
  <si>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</si>
  <si>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</si>
  <si>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</si>
  <si>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</si>
  <si>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</si>
  <si>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</si>
  <si>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</si>
  <si>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</si>
  <si>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</si>
  <si>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</si>
  <si>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</si>
  <si>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</si>
  <si>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</si>
  <si>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</si>
  <si>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</si>
  <si>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</si>
  <si>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</si>
  <si>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</si>
  <si>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</si>
  <si>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</si>
  <si>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</si>
  <si>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</si>
  <si>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</si>
  <si>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</si>
  <si>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</si>
  <si>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</si>
  <si>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</si>
  <si>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</si>
  <si>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</si>
  <si>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</si>
  <si>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</si>
  <si>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</si>
  <si>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</si>
  <si>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</si>
  <si>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</si>
  <si>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</si>
  <si>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</si>
  <si>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</si>
  <si>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</si>
  <si>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</si>
  <si>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</si>
  <si>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</si>
  <si>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</si>
  <si>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</si>
  <si>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</si>
  <si>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</si>
  <si>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</si>
  <si>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</si>
  <si>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</si>
  <si>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</si>
  <si>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</si>
  <si>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</si>
  <si>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</si>
  <si>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</si>
  <si>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</si>
  <si>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</si>
  <si>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</si>
  <si>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</si>
  <si>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</si>
  <si>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</si>
  <si>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</si>
  <si>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</si>
  <si>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</si>
  <si>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</si>
  <si>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</si>
  <si>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</si>
  <si>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</si>
  <si>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</si>
  <si>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</si>
  <si>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</si>
  <si>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</si>
  <si>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</si>
  <si>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</si>
  <si>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</si>
  <si>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</si>
  <si>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</si>
  <si>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</si>
  <si>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</si>
  <si>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</si>
  <si>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</si>
  <si>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</si>
  <si>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</si>
  <si>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</si>
  <si>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</si>
  <si>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</si>
  <si>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</si>
  <si>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</si>
  <si>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</si>
  <si>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</si>
  <si>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</si>
  <si>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</si>
  <si>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</si>
  <si>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</si>
  <si>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</si>
  <si>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</si>
  <si>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</si>
  <si>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</si>
  <si>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</si>
  <si>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</si>
  <si>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</si>
  <si>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</si>
  <si>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</si>
  <si>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</si>
  <si>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</si>
  <si>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</si>
  <si>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</si>
  <si>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</si>
  <si>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</si>
  <si>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</si>
  <si>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</si>
  <si>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</si>
  <si>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</si>
  <si>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</si>
  <si>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</si>
  <si>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</si>
  <si>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</si>
  <si>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</si>
  <si>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</si>
  <si>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</si>
  <si>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</si>
  <si>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</si>
  <si>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</si>
  <si>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</si>
  <si>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</si>
  <si>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</si>
  <si>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</si>
  <si>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</si>
  <si>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</si>
  <si>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</si>
  <si>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</si>
  <si>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</si>
  <si>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</si>
  <si>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</si>
  <si>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</si>
  <si>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</si>
  <si>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</si>
  <si>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</si>
  <si>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</si>
  <si>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</si>
  <si>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</si>
  <si>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</si>
  <si>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</si>
  <si>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</si>
  <si>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</si>
  <si>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</si>
  <si>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</si>
  <si>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</si>
  <si>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</si>
  <si>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</si>
  <si>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</si>
  <si>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</si>
  <si>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</si>
  <si>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</si>
  <si>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</si>
  <si>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</si>
  <si>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</si>
  <si>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</si>
  <si>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</si>
  <si>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</si>
  <si>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</si>
  <si>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</si>
  <si>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</si>
  <si>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</si>
  <si>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</si>
  <si>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</si>
  <si>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</si>
  <si>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</si>
  <si>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</si>
  <si>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</si>
  <si>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</si>
  <si>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</si>
  <si>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</si>
  <si>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</si>
  <si>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</si>
  <si>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</si>
  <si>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</si>
  <si>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</si>
  <si>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</si>
  <si>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</si>
  <si>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</si>
  <si>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</si>
  <si>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</si>
  <si>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</si>
  <si>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</si>
  <si>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</si>
  <si>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</si>
  <si>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</si>
  <si>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</si>
  <si>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</si>
  <si>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</si>
  <si>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</si>
  <si>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</si>
  <si>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</si>
  <si>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</si>
  <si>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</si>
  <si>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</si>
  <si>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</si>
  <si>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</si>
  <si>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</si>
  <si>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</si>
  <si>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</si>
  <si>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</si>
  <si>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</si>
  <si>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</si>
  <si>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</si>
  <si>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</si>
  <si>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</si>
  <si>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</si>
  <si>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</si>
  <si>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</si>
  <si>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</si>
  <si>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</si>
  <si>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</si>
  <si>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</si>
  <si>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</si>
  <si>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</si>
  <si>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</si>
  <si>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</si>
  <si>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</si>
  <si>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</si>
  <si>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</si>
  <si>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</si>
  <si>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</si>
  <si>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</si>
  <si>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</si>
  <si>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</si>
  <si>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</si>
  <si>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</si>
  <si>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</si>
  <si>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</si>
  <si>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</si>
  <si>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</si>
  <si>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</si>
  <si>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</si>
  <si>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</si>
  <si>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</si>
  <si>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</si>
  <si>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</si>
  <si>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</si>
  <si>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</si>
  <si>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</si>
  <si>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</si>
  <si>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</si>
  <si>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</si>
  <si>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</si>
  <si>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</si>
  <si>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</si>
  <si>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</si>
  <si>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</si>
  <si>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</si>
  <si>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</si>
  <si>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</si>
  <si>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</si>
  <si>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</si>
  <si>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</si>
  <si>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</si>
  <si>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</si>
  <si>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</si>
  <si>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</si>
  <si>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</si>
  <si>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</si>
  <si>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</si>
  <si>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</si>
  <si>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</si>
  <si>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</si>
  <si>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</si>
  <si>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</si>
  <si>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</si>
  <si>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</si>
  <si>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</si>
  <si>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</si>
  <si>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</si>
  <si>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</si>
  <si>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</si>
  <si>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</si>
  <si>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</si>
  <si>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</si>
  <si>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</si>
  <si>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</si>
  <si>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</si>
  <si>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</si>
  <si>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</si>
  <si>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</si>
  <si>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</si>
  <si>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</si>
  <si>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</si>
  <si>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</si>
  <si>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</si>
  <si>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</si>
  <si>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</si>
  <si>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</si>
  <si>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</si>
  <si>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</si>
  <si>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</si>
  <si>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</si>
  <si>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</si>
  <si>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</si>
  <si>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</si>
  <si>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</si>
  <si>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</si>
  <si>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</si>
  <si>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</si>
  <si>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</si>
  <si>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</si>
  <si>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</si>
  <si>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</si>
  <si>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</si>
  <si>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</si>
  <si>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</si>
  <si>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</si>
  <si>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</si>
  <si>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</si>
  <si>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</si>
  <si>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</si>
  <si>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</si>
  <si>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</si>
  <si>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</si>
  <si>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</si>
  <si>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</si>
  <si>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</si>
  <si>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</si>
  <si>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</si>
  <si>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</si>
  <si>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</si>
  <si>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</si>
  <si>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</si>
  <si>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</si>
  <si>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</si>
  <si>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</si>
  <si>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</si>
  <si>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</si>
  <si>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</si>
  <si>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</si>
  <si>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</si>
  <si>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</si>
  <si>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</si>
  <si>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</si>
  <si>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</si>
  <si>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</si>
  <si>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</si>
  <si>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</si>
  <si>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</si>
  <si>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</si>
  <si>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</si>
  <si>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</si>
  <si>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</si>
  <si>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</si>
  <si>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</si>
  <si>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</si>
  <si>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</si>
  <si>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</si>
  <si>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</si>
  <si>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</si>
  <si>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</si>
  <si>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</si>
  <si>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</si>
  <si>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</si>
  <si>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</si>
  <si>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</si>
  <si>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</si>
  <si>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</si>
  <si>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</si>
  <si>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</si>
  <si>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</si>
  <si>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</si>
  <si>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</si>
  <si>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</si>
  <si>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</si>
  <si>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</si>
  <si>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</si>
  <si>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</si>
  <si>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</si>
  <si>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</si>
  <si>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</si>
  <si>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</si>
  <si>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</si>
  <si>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</si>
  <si>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</si>
  <si>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</si>
  <si>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</si>
  <si>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</si>
  <si>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</si>
  <si>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</si>
  <si>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</si>
  <si>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</si>
  <si>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</si>
  <si>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</si>
  <si>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</si>
  <si>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</si>
  <si>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</si>
  <si>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</si>
  <si>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</si>
  <si>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</si>
  <si>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</si>
  <si>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</si>
  <si>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</si>
  <si>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</si>
  <si>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</si>
  <si>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</si>
  <si>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</si>
  <si>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</si>
  <si>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</si>
  <si>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</si>
  <si>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</si>
  <si>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</si>
  <si>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</si>
  <si>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</si>
  <si>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</si>
  <si>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</si>
  <si>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</si>
  <si>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</si>
  <si>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</si>
  <si>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</si>
  <si>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</si>
  <si>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</si>
  <si>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</si>
  <si>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</si>
  <si>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</si>
  <si>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</si>
  <si>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</si>
  <si>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</si>
  <si>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</si>
  <si>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</si>
  <si>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</si>
  <si>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</si>
  <si>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</si>
  <si>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</si>
  <si>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</si>
  <si>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</si>
  <si>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</si>
  <si>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</si>
  <si>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</si>
  <si>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</si>
  <si>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</si>
  <si>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</si>
  <si>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</si>
  <si>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</si>
  <si>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</si>
  <si>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</si>
  <si>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</si>
  <si>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</si>
  <si>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</si>
  <si>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</si>
  <si>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</si>
  <si>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</si>
  <si>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</si>
  <si>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</si>
  <si>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</si>
  <si>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</si>
  <si>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</si>
  <si>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</si>
  <si>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</si>
  <si>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</si>
  <si>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</si>
  <si>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</si>
  <si>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</si>
  <si>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</si>
  <si>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</si>
  <si>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</si>
  <si>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</si>
  <si>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</si>
  <si>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</si>
  <si>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</si>
  <si>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</si>
  <si>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</si>
  <si>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</si>
  <si>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</si>
  <si>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</si>
  <si>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</si>
  <si>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</si>
  <si>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</si>
  <si>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</si>
  <si>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</si>
  <si>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</si>
  <si>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</si>
  <si>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</si>
  <si>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</si>
  <si>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</si>
  <si>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</si>
  <si>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</si>
  <si>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</si>
  <si>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</si>
  <si>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</si>
  <si>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</si>
  <si>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</si>
  <si>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</si>
  <si>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</si>
  <si>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</si>
  <si>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</si>
  <si>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</si>
  <si>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</si>
  <si>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</si>
  <si>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</si>
  <si>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</si>
  <si>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</si>
  <si>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</si>
  <si>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</si>
  <si>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</si>
  <si>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</si>
  <si>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</si>
  <si>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</si>
  <si>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</si>
  <si>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</si>
  <si>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</si>
  <si>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</si>
  <si>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</si>
  <si>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</si>
  <si>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</si>
  <si>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</si>
  <si>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</si>
  <si>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</si>
  <si>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</si>
  <si>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</si>
  <si>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</si>
  <si>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</si>
  <si>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</si>
  <si>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</si>
  <si>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</si>
  <si>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</si>
  <si>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</si>
  <si>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</si>
  <si>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</si>
  <si>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</si>
  <si>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</si>
  <si>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</si>
  <si>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</si>
  <si>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</si>
  <si>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</si>
  <si>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</si>
  <si>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</si>
  <si>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</si>
  <si>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</si>
  <si>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</si>
  <si>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</si>
  <si>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</si>
  <si>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</si>
  <si>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</si>
  <si>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</si>
  <si>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</si>
  <si>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</si>
  <si>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</si>
  <si>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</si>
  <si>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</si>
  <si>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</si>
  <si>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</si>
  <si>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</si>
  <si>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</si>
  <si>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</si>
  <si>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</si>
  <si>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</si>
  <si>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</si>
  <si>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</si>
  <si>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</si>
  <si>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</si>
  <si>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</si>
  <si>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</si>
  <si>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</si>
  <si>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</si>
  <si>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</si>
  <si>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</si>
  <si>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</si>
  <si>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</si>
  <si>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</si>
  <si>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</si>
  <si>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</si>
  <si>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</si>
  <si>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</si>
  <si>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</si>
  <si>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</si>
  <si>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</si>
  <si>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</si>
  <si>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</si>
  <si>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</si>
  <si>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</si>
  <si>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</si>
  <si>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</si>
  <si>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</si>
  <si>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</si>
  <si>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</si>
  <si>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</si>
  <si>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</si>
  <si>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</si>
  <si>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</si>
  <si>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</si>
  <si>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</si>
  <si>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</si>
  <si>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</si>
  <si>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</si>
  <si>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</si>
  <si>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</si>
  <si>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</si>
  <si>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</si>
  <si>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</si>
  <si>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</si>
  <si>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</si>
  <si>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</si>
  <si>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</si>
  <si>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</si>
  <si>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</si>
  <si>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</si>
  <si>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</si>
  <si>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</si>
  <si>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</si>
  <si>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</si>
  <si>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</si>
  <si>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</si>
  <si>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</si>
  <si>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</si>
  <si>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</si>
  <si>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</si>
  <si>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</si>
  <si>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</si>
  <si>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</si>
  <si>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</si>
  <si>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</si>
  <si>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</si>
  <si>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</si>
  <si>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</si>
  <si>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</si>
  <si>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</si>
  <si>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</si>
  <si>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</si>
  <si>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</si>
  <si>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</si>
  <si>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</si>
  <si>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</si>
  <si>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</si>
  <si>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</si>
  <si>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</si>
  <si>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</si>
  <si>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</si>
  <si>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</si>
  <si>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</si>
  <si>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</si>
  <si>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</si>
  <si>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</si>
  <si>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</si>
  <si>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</si>
  <si>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</si>
  <si>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</si>
  <si>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</si>
  <si>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</si>
  <si>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</si>
  <si>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</si>
  <si>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</si>
  <si>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</si>
  <si>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</si>
  <si>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</si>
  <si>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</si>
  <si>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</si>
  <si>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</si>
  <si>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</si>
  <si>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</si>
  <si>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</si>
  <si>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</si>
  <si>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</si>
  <si>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</si>
  <si>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</si>
  <si>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</si>
  <si>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</si>
  <si>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</si>
  <si>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</si>
  <si>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</si>
  <si>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</si>
  <si>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</si>
  <si>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</si>
  <si>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</si>
  <si>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</si>
  <si>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</si>
  <si>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</si>
  <si>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</si>
  <si>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</si>
  <si>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</si>
  <si>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</si>
  <si>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</si>
  <si>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</si>
  <si>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</si>
  <si>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</si>
  <si>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</si>
  <si>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</si>
  <si>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</si>
  <si>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</si>
  <si>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</si>
  <si>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</si>
  <si>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</si>
  <si>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</si>
  <si>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</si>
  <si>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</si>
  <si>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</si>
  <si>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</si>
  <si>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</si>
  <si>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</si>
  <si>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</si>
  <si>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</si>
  <si>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</si>
  <si>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</si>
  <si>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</si>
  <si>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</si>
  <si>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</si>
  <si>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</si>
  <si>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</si>
  <si>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</si>
  <si>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</si>
  <si>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</si>
  <si>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</si>
  <si>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</si>
  <si>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</si>
  <si>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</si>
  <si>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</si>
  <si>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</si>
  <si>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</si>
  <si>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</si>
  <si>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</si>
  <si>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</si>
  <si>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</si>
  <si>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</si>
  <si>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</si>
  <si>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</si>
  <si>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</si>
  <si>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</si>
  <si>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</si>
  <si>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</si>
  <si>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</si>
  <si>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</si>
  <si>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</si>
  <si>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</si>
  <si>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</si>
  <si>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</si>
  <si>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</si>
  <si>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</si>
  <si>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</si>
  <si>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</si>
  <si>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</si>
  <si>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</si>
  <si>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</si>
  <si>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</si>
  <si>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</si>
  <si>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</si>
  <si>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</si>
  <si>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</si>
  <si>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</si>
  <si>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</si>
  <si>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</si>
  <si>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</si>
  <si>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</si>
  <si>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</si>
  <si>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</si>
  <si>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</si>
  <si>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</si>
  <si>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</si>
  <si>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</si>
  <si>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</si>
  <si>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</si>
  <si>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</si>
  <si>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</si>
  <si>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</si>
  <si>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</si>
  <si>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</si>
  <si>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</si>
  <si>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</si>
  <si>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</si>
  <si>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</si>
  <si>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</si>
  <si>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</si>
  <si>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</si>
  <si>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</si>
  <si>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</si>
  <si>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</si>
  <si>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</si>
  <si>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</si>
  <si>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</si>
  <si>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</si>
  <si>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</si>
  <si>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</si>
  <si>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</si>
  <si>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</si>
  <si>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</si>
  <si>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</si>
  <si>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</si>
  <si>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</si>
  <si>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</si>
  <si>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</si>
  <si>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</si>
  <si>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</si>
  <si>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</si>
  <si>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</si>
  <si>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</si>
  <si>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</si>
  <si>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</si>
  <si>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</si>
  <si>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</si>
  <si>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</si>
  <si>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</si>
  <si>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</si>
  <si>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</si>
  <si>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</si>
  <si>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</si>
  <si>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</si>
  <si>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</si>
  <si>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</si>
  <si>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</si>
  <si>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</si>
  <si>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</si>
  <si>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</si>
  <si>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</si>
  <si>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</si>
  <si>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</si>
  <si>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</si>
  <si>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</si>
  <si>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</si>
  <si>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</si>
  <si>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</si>
  <si>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</si>
  <si>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</si>
  <si>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</si>
  <si>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</si>
  <si>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</si>
  <si>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</si>
  <si>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</si>
  <si>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</si>
  <si>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</si>
  <si>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</si>
  <si>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</si>
  <si>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</si>
  <si>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</si>
  <si>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</si>
  <si>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</si>
  <si>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</si>
  <si>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</si>
  <si>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</si>
  <si>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</si>
  <si>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</si>
  <si>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</si>
  <si>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</si>
  <si>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</si>
  <si>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</si>
  <si>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</si>
  <si>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</si>
  <si>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</si>
  <si>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</si>
  <si>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</si>
  <si>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</si>
  <si>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</si>
  <si>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</si>
  <si>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</si>
  <si>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</si>
  <si>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</si>
  <si>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</si>
  <si>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</si>
  <si>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</si>
  <si>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</si>
  <si>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</si>
  <si>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</si>
  <si>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</si>
  <si>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</si>
  <si>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</si>
  <si>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</si>
  <si>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</si>
  <si>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</si>
  <si>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</si>
  <si>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</si>
  <si>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</si>
  <si>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</si>
  <si>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</si>
  <si>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</si>
  <si>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</si>
  <si>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</si>
  <si>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</si>
  <si>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</si>
  <si>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</si>
  <si>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</si>
  <si>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</si>
  <si>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</si>
  <si>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</si>
  <si>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</si>
  <si>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</si>
  <si>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</si>
  <si>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</si>
  <si>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</si>
  <si>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</si>
  <si>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</si>
  <si>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</si>
  <si>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</si>
  <si>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</si>
  <si>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</si>
  <si>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</si>
  <si>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</si>
  <si>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</si>
  <si>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</si>
  <si>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</si>
  <si>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</si>
  <si>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</si>
  <si>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</si>
  <si>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</si>
  <si>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</si>
  <si>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</si>
  <si>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</si>
  <si>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</si>
  <si>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</si>
  <si>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</si>
  <si>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</si>
  <si>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</si>
  <si>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</si>
  <si>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</si>
  <si>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</si>
  <si>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</si>
  <si>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</si>
  <si>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</si>
  <si>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</si>
  <si>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</si>
  <si>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</si>
  <si>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</si>
  <si>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</si>
  <si>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</si>
  <si>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</si>
  <si>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</si>
  <si>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</si>
  <si>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</si>
  <si>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</si>
  <si>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</si>
  <si>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</si>
  <si>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</si>
  <si>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</si>
  <si>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</si>
  <si>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</si>
  <si>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</si>
  <si>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</si>
  <si>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</si>
  <si>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</si>
  <si>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</si>
  <si>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</si>
  <si>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</si>
  <si>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</si>
  <si>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</si>
  <si>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</si>
  <si>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</si>
  <si>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</si>
  <si>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</si>
  <si>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</si>
  <si>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</si>
  <si>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</si>
  <si>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</si>
  <si>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</si>
  <si>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</si>
  <si>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</si>
  <si>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</si>
  <si>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</si>
  <si>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</si>
  <si>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</si>
  <si>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</si>
  <si>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</si>
  <si>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</si>
  <si>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</si>
  <si>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</si>
  <si>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</si>
  <si>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</si>
  <si>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</si>
  <si>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</si>
  <si>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</si>
  <si>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</si>
  <si>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</si>
  <si>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</si>
  <si>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</si>
  <si>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</si>
  <si>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</si>
  <si>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</si>
  <si>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</si>
  <si>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</si>
  <si>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</si>
  <si>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</si>
  <si>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</si>
  <si>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</si>
  <si>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</si>
  <si>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</si>
  <si>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</si>
  <si>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</si>
  <si>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</si>
  <si>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</si>
  <si>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</si>
  <si>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</si>
  <si>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</si>
  <si>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</si>
  <si>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</si>
  <si>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</si>
  <si>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</si>
  <si>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</si>
  <si>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</si>
  <si>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</si>
  <si>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</si>
  <si>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</si>
  <si>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</si>
  <si>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</si>
  <si>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</si>
  <si>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</si>
  <si>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</si>
  <si>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</si>
  <si>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</si>
  <si>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</si>
  <si>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</si>
  <si>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</si>
  <si>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</si>
  <si>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</si>
  <si>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</si>
  <si>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</si>
  <si>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</si>
  <si>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</si>
  <si>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</si>
  <si>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</si>
  <si>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</si>
  <si>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</si>
  <si>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</si>
  <si>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</si>
  <si>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</si>
  <si>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</si>
  <si>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</si>
  <si>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</si>
  <si>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</si>
  <si>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</si>
  <si>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</si>
  <si>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</si>
  <si>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</si>
  <si>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</si>
  <si>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</si>
  <si>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</si>
  <si>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</si>
  <si>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</si>
  <si>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</si>
  <si>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</si>
  <si>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</si>
  <si>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</si>
  <si>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</si>
  <si>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</si>
  <si>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</si>
  <si>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</si>
  <si>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</si>
  <si>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</si>
  <si>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</si>
  <si>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</si>
  <si>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</si>
  <si>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</si>
  <si>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</si>
  <si>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</si>
  <si>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</si>
  <si>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</si>
  <si>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</si>
  <si>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</si>
  <si>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</si>
  <si>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</si>
  <si>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</si>
  <si>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</si>
  <si>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</si>
  <si>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</si>
  <si>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</si>
  <si>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</si>
  <si>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</si>
  <si>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</si>
  <si>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</si>
  <si>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</si>
  <si>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</si>
  <si>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</si>
  <si>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</si>
  <si>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</si>
  <si>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</si>
  <si>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</si>
  <si>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</si>
  <si>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</si>
  <si>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</si>
  <si>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</si>
  <si>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</si>
  <si>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</si>
  <si>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</si>
  <si>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</si>
  <si>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</si>
  <si>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</si>
  <si>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</si>
  <si>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</si>
  <si>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</si>
  <si>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</si>
  <si>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</si>
  <si>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</si>
  <si>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</si>
  <si>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</si>
  <si>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</si>
  <si>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</si>
  <si>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</si>
  <si>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</si>
  <si>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</si>
  <si>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</si>
  <si>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</si>
  <si>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</si>
  <si>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</si>
  <si>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</si>
  <si>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</si>
  <si>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</si>
  <si>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</si>
  <si>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</si>
  <si>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</si>
  <si>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</si>
  <si>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</si>
  <si>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</si>
  <si>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</si>
  <si>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</si>
  <si>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</si>
  <si>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</si>
  <si>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</si>
  <si>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</si>
  <si>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</si>
  <si>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</si>
  <si>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</si>
  <si>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</si>
  <si>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</si>
  <si>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</si>
  <si>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</si>
  <si>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</si>
  <si>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</si>
  <si>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</si>
  <si>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</si>
  <si>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</si>
  <si>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</si>
  <si>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</si>
  <si>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</si>
  <si>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</si>
  <si>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</si>
  <si>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</si>
  <si>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</si>
  <si>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</si>
  <si>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</si>
  <si>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</si>
  <si>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</si>
  <si>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</si>
  <si>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</si>
  <si>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</si>
  <si>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</si>
  <si>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</si>
  <si>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</si>
  <si>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</si>
  <si>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</si>
  <si>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</si>
  <si>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</si>
  <si>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</si>
  <si>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</si>
  <si>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</si>
  <si>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</si>
  <si>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</si>
  <si>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</si>
  <si>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</si>
  <si>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</si>
  <si>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</si>
  <si>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</si>
  <si>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</si>
  <si>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</si>
  <si>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</si>
  <si>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</si>
  <si>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</si>
  <si>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</si>
  <si>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</si>
  <si>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</si>
  <si>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</si>
  <si>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</si>
  <si>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</si>
  <si>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</si>
  <si>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</si>
  <si>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</si>
  <si>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</si>
  <si>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</si>
  <si>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</si>
  <si>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</si>
  <si>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</si>
  <si>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</si>
  <si>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</si>
  <si>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</si>
  <si>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</si>
  <si>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</si>
  <si>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</si>
  <si>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</si>
  <si>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</si>
  <si>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</si>
  <si>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</si>
  <si>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</si>
  <si>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</si>
  <si>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</si>
  <si>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</si>
  <si>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</si>
  <si>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</si>
  <si>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</si>
  <si>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</si>
  <si>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</si>
  <si>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</si>
  <si>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</si>
  <si>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</si>
  <si>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</si>
  <si>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</si>
  <si>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</si>
  <si>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</si>
  <si>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</si>
  <si>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</si>
  <si>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</si>
  <si>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</si>
  <si>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</si>
  <si>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</si>
  <si>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</si>
  <si>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</si>
  <si>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</si>
  <si>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</si>
  <si>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</si>
  <si>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</si>
  <si>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</si>
  <si>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</si>
  <si>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</si>
  <si>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</si>
  <si>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</si>
  <si>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</si>
  <si>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</si>
  <si>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</si>
  <si>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</si>
  <si>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</si>
  <si>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</si>
  <si>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</si>
  <si>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</si>
  <si>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</si>
  <si>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</si>
  <si>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</si>
  <si>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</si>
  <si>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</si>
  <si>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</si>
  <si>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</si>
  <si>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</si>
  <si>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</si>
  <si>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</si>
  <si>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</si>
  <si>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</si>
  <si>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</si>
  <si>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</si>
  <si>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</si>
  <si>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</si>
  <si>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</si>
  <si>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</si>
  <si>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</si>
  <si>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</si>
  <si>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</si>
  <si>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</si>
  <si>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</si>
  <si>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</si>
  <si>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</si>
  <si>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</si>
  <si>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</si>
  <si>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</si>
  <si>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</si>
  <si>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</si>
  <si>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</si>
  <si>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</si>
  <si>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</si>
  <si>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</si>
  <si>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</si>
  <si>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</si>
  <si>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</si>
  <si>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</si>
  <si>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</si>
  <si>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</si>
  <si>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</si>
  <si>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</si>
  <si>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</si>
  <si>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</si>
  <si>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</si>
  <si>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</si>
  <si>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</si>
  <si>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</si>
  <si>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</si>
  <si>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</si>
  <si>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</si>
  <si>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</si>
  <si>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</si>
  <si>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</si>
  <si>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</si>
  <si>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</si>
  <si>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</si>
  <si>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</si>
  <si>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</si>
  <si>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</si>
  <si>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</si>
  <si>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</si>
  <si>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</si>
  <si>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</si>
  <si>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</si>
  <si>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</si>
  <si>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</si>
  <si>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</si>
  <si>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</si>
  <si>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</si>
  <si>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</si>
  <si>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</si>
  <si>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</si>
  <si>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</si>
  <si>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</si>
  <si>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</si>
  <si>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</si>
  <si>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</si>
  <si>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</si>
  <si>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</si>
  <si>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</si>
  <si>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</si>
  <si>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</si>
  <si>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</si>
  <si>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</si>
  <si>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</si>
  <si>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</si>
  <si>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</si>
  <si>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</si>
  <si>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</si>
  <si>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</si>
  <si>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</si>
  <si>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</si>
  <si>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</si>
  <si>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</si>
  <si>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</si>
  <si>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</si>
  <si>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</si>
  <si>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</si>
  <si>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</si>
  <si>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</si>
  <si>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</si>
  <si>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</si>
  <si>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</si>
  <si>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</si>
  <si>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</si>
  <si>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</si>
  <si>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</si>
  <si>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</si>
  <si>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</si>
  <si>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</si>
  <si>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</si>
  <si>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</si>
  <si>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</si>
  <si>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</si>
  <si>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</si>
  <si>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</si>
  <si>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</si>
  <si>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</si>
  <si>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</si>
  <si>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</si>
  <si>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</si>
  <si>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</si>
  <si>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</si>
  <si>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</si>
  <si>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</si>
  <si>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</si>
  <si>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</si>
  <si>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</si>
  <si>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</si>
  <si>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</si>
  <si>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</si>
  <si>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</si>
  <si>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</si>
  <si>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</si>
  <si>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</si>
  <si>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</si>
  <si>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</si>
  <si>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</si>
  <si>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</si>
  <si>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</si>
  <si>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</si>
  <si>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</si>
  <si>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</si>
  <si>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</si>
  <si>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</si>
  <si>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</si>
  <si>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</si>
  <si>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</si>
  <si>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</si>
  <si>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</si>
  <si>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</si>
  <si>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</si>
  <si>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</si>
  <si>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</si>
  <si>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</si>
  <si>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</si>
  <si>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</si>
  <si>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</si>
  <si>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</si>
  <si>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</si>
  <si>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</si>
  <si>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</si>
  <si>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</si>
  <si>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</si>
  <si>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</si>
  <si>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</si>
  <si>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</si>
  <si>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</si>
  <si>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</si>
  <si>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</si>
  <si>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</si>
  <si>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</si>
  <si>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</si>
  <si>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</si>
  <si>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</si>
  <si>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</si>
  <si>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</si>
  <si>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</si>
  <si>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</si>
  <si>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</si>
  <si>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</si>
  <si>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</si>
  <si>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</si>
  <si>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</si>
  <si>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</si>
  <si>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</si>
  <si>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</si>
  <si>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</si>
  <si>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</si>
  <si>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</si>
  <si>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</si>
  <si>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</si>
  <si>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</si>
  <si>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</si>
  <si>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</si>
  <si>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</si>
  <si>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</si>
  <si>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</si>
  <si>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</si>
  <si>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</si>
  <si>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</si>
  <si>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</si>
  <si>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</si>
  <si>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</si>
  <si>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</si>
  <si>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</si>
  <si>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</si>
  <si>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</si>
  <si>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</si>
  <si>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</si>
  <si>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</si>
  <si>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</si>
  <si>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</si>
  <si>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</si>
  <si>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</si>
  <si>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</si>
  <si>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</si>
  <si>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</si>
  <si>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</si>
  <si>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</si>
  <si>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</si>
  <si>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</si>
  <si>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</si>
  <si>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</si>
  <si>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</si>
  <si>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</si>
  <si>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</si>
  <si>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</si>
  <si>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</si>
  <si>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</si>
  <si>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</si>
  <si>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</si>
  <si>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</si>
  <si>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</si>
  <si>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</si>
  <si>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</si>
  <si>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</si>
  <si>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</si>
  <si>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</si>
  <si>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</si>
  <si>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</si>
  <si>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</si>
  <si>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</si>
  <si>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</si>
  <si>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</si>
  <si>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</si>
  <si>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</si>
  <si>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</si>
  <si>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</si>
  <si>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</si>
  <si>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</si>
  <si>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</si>
  <si>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</si>
  <si>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</si>
  <si>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</si>
  <si>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</si>
  <si>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</si>
  <si>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</si>
  <si>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</si>
  <si>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</si>
  <si>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</si>
  <si>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</si>
  <si>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</si>
  <si>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</si>
  <si>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</si>
  <si>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</si>
  <si>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</si>
  <si>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</si>
  <si>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</si>
  <si>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</si>
  <si>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</si>
  <si>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</si>
  <si>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</si>
  <si>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</si>
  <si>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</si>
  <si>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</si>
  <si>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</si>
  <si>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</si>
  <si>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</si>
  <si>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</si>
  <si>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</si>
  <si>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</si>
  <si>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</si>
  <si>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</si>
  <si>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</si>
  <si>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</si>
  <si>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</si>
  <si>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</si>
  <si>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</si>
  <si>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</si>
  <si>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</si>
  <si>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</si>
  <si>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</si>
  <si>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</si>
  <si>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</si>
  <si>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</si>
  <si>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</si>
  <si>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</si>
  <si>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</si>
  <si>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</si>
  <si>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</si>
  <si>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</si>
  <si>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</si>
  <si>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</si>
  <si>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</si>
  <si>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</si>
  <si>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</si>
  <si>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</si>
  <si>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</si>
  <si>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</si>
  <si>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</si>
  <si>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</si>
  <si>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</si>
  <si>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</si>
  <si>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</si>
  <si>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</si>
  <si>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</si>
  <si>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</si>
  <si>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</si>
  <si>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</si>
  <si>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</si>
  <si>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</si>
  <si>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</si>
  <si>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</si>
  <si>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</si>
  <si>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</si>
  <si>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</si>
  <si>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</si>
  <si>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</si>
  <si>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</si>
  <si>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</si>
  <si>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</si>
  <si>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</si>
  <si>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</si>
  <si>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</si>
  <si>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</si>
  <si>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</si>
  <si>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</si>
  <si>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</si>
  <si>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</si>
  <si>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</si>
  <si>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</si>
  <si>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</si>
  <si>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</si>
  <si>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</si>
  <si>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</si>
  <si>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</si>
  <si>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</si>
  <si>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</si>
  <si>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</si>
  <si>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</si>
  <si>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</si>
  <si>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</si>
  <si>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</si>
  <si>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</si>
  <si>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</si>
  <si>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</si>
  <si>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</si>
  <si>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</si>
  <si>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</si>
  <si>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</si>
  <si>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</si>
  <si>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</si>
  <si>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</si>
  <si>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</si>
  <si>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</si>
  <si>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</si>
  <si>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</si>
  <si>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</si>
  <si>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</si>
  <si>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</si>
  <si>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</si>
  <si>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</si>
  <si>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</si>
  <si>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</si>
  <si>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</si>
  <si>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</si>
  <si>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</si>
  <si>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</si>
  <si>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</si>
  <si>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</si>
  <si>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</si>
  <si>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</si>
  <si>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</si>
  <si>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</si>
  <si>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</si>
  <si>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</si>
  <si>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</si>
  <si>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</si>
  <si>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</si>
  <si>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</si>
  <si>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</si>
  <si>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</si>
  <si>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</si>
  <si>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</si>
  <si>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</si>
  <si>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</si>
  <si>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</si>
  <si>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</si>
  <si>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</si>
  <si>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</si>
  <si>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</si>
  <si>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</si>
  <si>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</si>
  <si>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</si>
  <si>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</si>
  <si>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</si>
  <si>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</si>
  <si>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</si>
  <si>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</si>
  <si>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</si>
  <si>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</si>
  <si>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</si>
  <si>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</si>
  <si>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</si>
  <si>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</si>
  <si>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</si>
  <si>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</si>
  <si>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</si>
  <si>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</si>
  <si>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</si>
  <si>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</si>
  <si>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</si>
  <si>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</si>
  <si>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</si>
  <si>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</si>
  <si>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</si>
  <si>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</si>
  <si>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</si>
  <si>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</si>
  <si>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</si>
  <si>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</si>
  <si>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</si>
  <si>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</si>
  <si>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</si>
  <si>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</si>
  <si>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</si>
  <si>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</si>
  <si>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</si>
  <si>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</si>
  <si>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</si>
  <si>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</si>
  <si>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</si>
  <si>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</si>
  <si>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</si>
  <si>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</si>
  <si>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</si>
  <si>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</si>
  <si>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</si>
  <si>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</si>
  <si>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</si>
  <si>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</si>
  <si>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</si>
  <si>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</si>
  <si>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</si>
  <si>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</si>
  <si>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</si>
  <si>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</si>
  <si>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</si>
  <si>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</si>
  <si>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</si>
  <si>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</si>
  <si>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</si>
  <si>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</si>
  <si>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</si>
  <si>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</si>
  <si>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</si>
  <si>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</si>
  <si>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</si>
  <si>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</si>
  <si>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</si>
  <si>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</si>
  <si>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</si>
  <si>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</si>
  <si>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</si>
  <si>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</si>
  <si>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</si>
  <si>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</si>
  <si>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</si>
  <si>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</si>
  <si>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</si>
  <si>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</si>
  <si>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</si>
  <si>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</si>
  <si>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</si>
  <si>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</si>
  <si>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</si>
  <si>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</si>
  <si>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</si>
  <si>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</si>
  <si>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</si>
  <si>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</si>
  <si>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</si>
  <si>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</si>
  <si>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</si>
  <si>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</si>
  <si>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</si>
  <si>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</si>
  <si>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</si>
  <si>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</si>
  <si>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</si>
  <si>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</si>
  <si>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</si>
  <si>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</si>
  <si>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</si>
  <si>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</si>
  <si>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</si>
  <si>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</si>
  <si>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</si>
  <si>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</si>
  <si>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</si>
  <si>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</si>
  <si>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</si>
  <si>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</si>
  <si>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</si>
  <si>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</si>
  <si>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</si>
  <si>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</si>
  <si>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</si>
  <si>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</si>
  <si>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</si>
  <si>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</si>
  <si>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</si>
  <si>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</si>
  <si>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</si>
  <si>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</si>
  <si>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</si>
  <si>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</si>
  <si>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</si>
  <si>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</si>
  <si>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</si>
  <si>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</si>
  <si>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</si>
  <si>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</si>
  <si>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</si>
  <si>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</si>
  <si>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</si>
  <si>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</si>
  <si>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</si>
  <si>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</si>
  <si>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</si>
  <si>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</si>
  <si>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</si>
  <si>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</si>
  <si>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</si>
  <si>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</si>
  <si>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</si>
  <si>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</si>
  <si>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</si>
  <si>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</si>
  <si>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</si>
  <si>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</si>
  <si>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</si>
  <si>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</si>
  <si>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</si>
  <si>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</si>
  <si>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</si>
  <si>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</si>
  <si>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</si>
  <si>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</si>
  <si>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</si>
  <si>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</si>
  <si>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</si>
  <si>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</si>
  <si>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</si>
  <si>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</si>
  <si>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</si>
  <si>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</si>
  <si>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</si>
  <si>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</si>
  <si>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</si>
  <si>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</si>
  <si>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</si>
  <si>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</si>
  <si>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</si>
  <si>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</si>
  <si>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</si>
  <si>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</si>
  <si>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</si>
  <si>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</si>
  <si>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</si>
  <si>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</si>
  <si>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</si>
  <si>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</si>
  <si>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</si>
  <si>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</si>
  <si>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</si>
  <si>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</si>
  <si>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</si>
  <si>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</si>
  <si>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</si>
  <si>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</si>
  <si>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</si>
  <si>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</si>
  <si>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</si>
  <si>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</si>
  <si>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</si>
  <si>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</si>
  <si>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</si>
  <si>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</si>
  <si>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</si>
  <si>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</si>
  <si>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</si>
  <si>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</si>
  <si>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</si>
  <si>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</si>
  <si>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</si>
  <si>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</si>
  <si>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</si>
  <si>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</si>
  <si>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</si>
  <si>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</si>
  <si>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</si>
  <si>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</si>
  <si>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</si>
  <si>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</si>
  <si>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</si>
  <si>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</si>
  <si>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</si>
  <si>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</si>
  <si>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</si>
  <si>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</si>
  <si>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</si>
  <si>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</si>
  <si>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</si>
  <si>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</si>
  <si>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</si>
  <si>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</si>
  <si>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</si>
  <si>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</si>
  <si>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</si>
  <si>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</si>
  <si>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</si>
  <si>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</si>
  <si>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</si>
  <si>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</si>
  <si>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</si>
  <si>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</si>
  <si>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</si>
  <si>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</si>
  <si>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</si>
  <si>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</si>
  <si>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</si>
  <si>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</si>
  <si>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</si>
  <si>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</si>
  <si>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</si>
  <si>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</si>
  <si>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</si>
  <si>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</si>
  <si>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</si>
  <si>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</si>
  <si>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</si>
  <si>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</si>
  <si>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</si>
  <si>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</si>
  <si>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</si>
  <si>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</si>
  <si>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</si>
  <si>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</si>
  <si>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</si>
  <si>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</si>
  <si>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</si>
  <si>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</si>
  <si>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</si>
  <si>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</si>
  <si>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</si>
  <si>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</si>
  <si>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</si>
  <si>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</si>
  <si>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</si>
  <si>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</si>
  <si>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</si>
  <si>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</si>
  <si>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</si>
  <si>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</si>
  <si>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</si>
  <si>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</si>
  <si>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</si>
  <si>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</si>
  <si>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</si>
  <si>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</si>
  <si>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</si>
  <si>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</si>
  <si>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</si>
  <si>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</si>
  <si>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</si>
  <si>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</si>
  <si>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</si>
  <si>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</si>
  <si>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</si>
  <si>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</si>
  <si>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</si>
  <si>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</si>
  <si>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</si>
  <si>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</si>
  <si>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</si>
  <si>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</si>
  <si>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</si>
  <si>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</si>
  <si>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</si>
  <si>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</si>
  <si>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</si>
  <si>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</si>
  <si>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</si>
  <si>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</si>
  <si>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</si>
  <si>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</si>
  <si>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</si>
  <si>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</si>
  <si>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</si>
  <si>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</si>
  <si>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</si>
  <si>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</si>
  <si>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</si>
  <si>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</si>
  <si>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</si>
  <si>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</si>
  <si>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</si>
  <si>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</si>
  <si>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</si>
  <si>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</si>
  <si>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</si>
  <si>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</si>
  <si>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</si>
  <si>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</si>
  <si>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</si>
  <si>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</si>
  <si>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</si>
  <si>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</si>
  <si>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</si>
  <si>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</si>
  <si>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</si>
  <si>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</si>
  <si>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</si>
  <si>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</si>
  <si>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</si>
  <si>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</si>
  <si>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</si>
  <si>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</si>
  <si>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</si>
  <si>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</si>
  <si>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</si>
  <si>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</si>
  <si>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</si>
  <si>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</si>
  <si>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</si>
  <si>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</si>
  <si>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</si>
  <si>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</si>
  <si>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</si>
  <si>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</si>
  <si>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</si>
  <si>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</si>
  <si>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</si>
  <si>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</si>
  <si>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</si>
  <si>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</si>
  <si>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</si>
  <si>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</si>
  <si>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</si>
  <si>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</si>
  <si>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</si>
  <si>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</si>
  <si>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</si>
  <si>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</si>
  <si>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</si>
  <si>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</si>
  <si>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</si>
  <si>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</si>
  <si>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</si>
  <si>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</si>
  <si>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</si>
  <si>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</si>
  <si>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</si>
  <si>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</si>
  <si>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</si>
  <si>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</si>
  <si>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</si>
  <si>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</si>
  <si>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</si>
  <si>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</si>
  <si>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</si>
  <si>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</si>
  <si>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</si>
  <si>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</si>
  <si>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</si>
  <si>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</si>
  <si>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</si>
  <si>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</si>
  <si>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</si>
  <si>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</si>
  <si>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</si>
  <si>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</si>
  <si>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</si>
  <si>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</si>
  <si>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</si>
  <si>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</si>
  <si>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</si>
  <si>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</si>
  <si>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</si>
  <si>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</si>
  <si>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</si>
  <si>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</si>
  <si>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</si>
  <si>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</si>
  <si>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</si>
  <si>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</si>
  <si>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</si>
  <si>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</si>
  <si>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</si>
  <si>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</si>
  <si>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</si>
  <si>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</si>
  <si>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</si>
  <si>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</si>
  <si>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</si>
  <si>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</si>
  <si>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</si>
  <si>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</si>
  <si>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</si>
  <si>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</si>
  <si>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</si>
  <si>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</si>
  <si>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</si>
  <si>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</si>
  <si>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</si>
  <si>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</si>
  <si>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</si>
  <si>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</si>
  <si>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</si>
  <si>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</si>
  <si>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</si>
  <si>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</si>
  <si>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</si>
  <si>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</si>
  <si>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</si>
  <si>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</si>
  <si>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</si>
  <si>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</si>
  <si>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</si>
  <si>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</si>
  <si>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</si>
  <si>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</si>
  <si>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</si>
  <si>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</si>
  <si>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</si>
  <si>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</si>
  <si>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</si>
  <si>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</si>
  <si>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</si>
  <si>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</si>
  <si>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</si>
  <si>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</si>
  <si>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</si>
  <si>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</si>
  <si>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</si>
  <si>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</si>
  <si>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</si>
  <si>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</si>
  <si>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</si>
  <si>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</si>
  <si>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</si>
  <si>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</si>
  <si>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</si>
  <si>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</si>
  <si>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</si>
  <si>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</si>
  <si>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</si>
  <si>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</si>
  <si>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</si>
  <si>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</si>
  <si>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</si>
  <si>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</si>
  <si>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</si>
  <si>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</si>
  <si>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</si>
  <si>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</si>
  <si>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</si>
  <si>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</si>
  <si>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</si>
  <si>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</si>
  <si>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</si>
  <si>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</si>
  <si>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</si>
  <si>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</si>
  <si>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</si>
  <si>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</si>
  <si>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</si>
  <si>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</si>
  <si>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</si>
  <si>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</si>
  <si>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</si>
  <si>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</si>
  <si>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</si>
  <si>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</si>
  <si>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</si>
  <si>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</si>
  <si>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</si>
  <si>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</si>
  <si>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</si>
  <si>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</si>
  <si>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</si>
  <si>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</si>
  <si>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</si>
  <si>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</si>
  <si>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</si>
  <si>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</si>
  <si>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</si>
  <si>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</si>
  <si>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</si>
  <si>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</si>
  <si>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</si>
  <si>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</si>
  <si>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</si>
  <si>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</si>
  <si>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</si>
  <si>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</si>
  <si>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</si>
  <si>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</si>
  <si>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</si>
  <si>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</si>
  <si>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</si>
  <si>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</si>
  <si>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</si>
  <si>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</si>
  <si>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</si>
  <si>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</si>
  <si>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</si>
  <si>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</si>
  <si>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</si>
  <si>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</si>
  <si>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</si>
  <si>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</si>
  <si>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</si>
  <si>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</si>
  <si>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</si>
  <si>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</si>
  <si>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</si>
  <si>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</si>
  <si>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</si>
  <si>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</si>
  <si>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</si>
  <si>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</si>
  <si>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</si>
  <si>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</si>
  <si>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</si>
  <si>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</si>
  <si>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</si>
  <si>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</si>
  <si>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</si>
  <si>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</si>
  <si>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</si>
  <si>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</si>
  <si>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</si>
  <si>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</si>
  <si>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</si>
  <si>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</si>
  <si>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</si>
  <si>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</si>
  <si>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</si>
  <si>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</si>
  <si>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</si>
  <si>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</si>
  <si>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</si>
  <si>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</si>
  <si>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</si>
  <si>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</si>
  <si>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</si>
  <si>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</si>
  <si>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</si>
  <si>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</si>
  <si>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</si>
  <si>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</si>
  <si>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</si>
  <si>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</si>
  <si>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</si>
  <si>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</si>
  <si>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</si>
  <si>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</si>
  <si>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</si>
  <si>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</si>
  <si>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</si>
  <si>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</si>
  <si>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</si>
  <si>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</si>
  <si>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</si>
  <si>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</si>
  <si>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</si>
  <si>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</si>
  <si>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</si>
  <si>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</si>
  <si>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</si>
  <si>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</si>
  <si>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</si>
  <si>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</si>
  <si>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</si>
  <si>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</si>
  <si>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</si>
  <si>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</si>
  <si>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</si>
  <si>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</si>
  <si>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</si>
  <si>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</si>
  <si>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</si>
  <si>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</si>
  <si>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</si>
  <si>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</si>
  <si>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</si>
  <si>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</si>
  <si>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</si>
  <si>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</si>
  <si>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</si>
  <si>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</si>
  <si>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</si>
  <si>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</si>
  <si>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</si>
  <si>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</si>
  <si>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</si>
  <si>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</si>
  <si>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</si>
  <si>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</si>
  <si>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</si>
  <si>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</si>
  <si>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</si>
  <si>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</si>
  <si>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</si>
  <si>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</si>
  <si>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</si>
  <si>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</si>
  <si>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</si>
  <si>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</si>
  <si>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</si>
  <si>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</si>
  <si>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</si>
  <si>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</si>
  <si>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</si>
  <si>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</si>
  <si>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</si>
  <si>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</si>
  <si>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</si>
  <si>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</si>
  <si>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</si>
  <si>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</si>
  <si>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</si>
  <si>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</si>
  <si>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</si>
  <si>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</si>
  <si>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</si>
  <si>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</si>
  <si>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</si>
  <si>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</si>
  <si>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</si>
  <si>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</si>
  <si>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</si>
  <si>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</si>
  <si>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</si>
  <si>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</si>
  <si>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</si>
  <si>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</si>
  <si>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</si>
  <si>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</si>
  <si>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</si>
  <si>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</si>
  <si>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</si>
  <si>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</si>
  <si>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</si>
  <si>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</si>
  <si>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</si>
  <si>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</si>
  <si>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</si>
  <si>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</si>
  <si>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</si>
  <si>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</si>
  <si>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</si>
  <si>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</si>
  <si>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</si>
  <si>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</si>
  <si>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</si>
  <si>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</si>
  <si>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</si>
  <si>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</si>
  <si>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</si>
  <si>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</si>
  <si>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</si>
  <si>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</si>
  <si>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</si>
  <si>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</si>
  <si>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</si>
  <si>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</si>
  <si>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</si>
  <si>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</si>
  <si>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</si>
  <si>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</si>
  <si>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</si>
  <si>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</si>
  <si>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</si>
  <si>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</si>
  <si>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</si>
  <si>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</si>
  <si>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</si>
  <si>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</si>
  <si>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</si>
  <si>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</si>
  <si>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</si>
  <si>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</si>
  <si>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</si>
  <si>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</si>
  <si>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</si>
  <si>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</si>
  <si>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</si>
  <si>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</si>
  <si>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</si>
  <si>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</si>
  <si>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</si>
  <si>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</si>
  <si>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</si>
  <si>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</si>
  <si>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</si>
  <si>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</si>
  <si>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</si>
  <si>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</si>
  <si>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</si>
  <si>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</si>
  <si>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</si>
  <si>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</si>
  <si>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</si>
  <si>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</si>
  <si>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</si>
  <si>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</si>
  <si>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</si>
  <si>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</si>
  <si>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</si>
  <si>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</si>
  <si>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</si>
  <si>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</si>
  <si>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</si>
  <si>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</si>
  <si>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</si>
  <si>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</si>
  <si>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</si>
  <si>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</si>
  <si>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</si>
  <si>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</si>
  <si>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</si>
  <si>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</si>
  <si>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</si>
  <si>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</si>
  <si>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</si>
  <si>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</si>
  <si>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</si>
  <si>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</si>
  <si>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</si>
  <si>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</si>
  <si>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</si>
  <si>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</si>
  <si>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</si>
  <si>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</si>
  <si>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</si>
  <si>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</si>
  <si>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</si>
  <si>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</si>
  <si>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</si>
  <si>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</si>
  <si>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</si>
  <si>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</si>
  <si>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</si>
  <si>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</si>
  <si>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</si>
  <si>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</si>
  <si>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</si>
  <si>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</si>
  <si>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</si>
  <si>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</si>
  <si>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</si>
  <si>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</si>
  <si>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</si>
  <si>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</si>
  <si>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</si>
  <si>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</si>
  <si>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</si>
  <si>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</si>
  <si>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</si>
  <si>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</si>
  <si>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</si>
  <si>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</si>
  <si>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</si>
  <si>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</si>
  <si>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</si>
  <si>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</si>
  <si>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</si>
  <si>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</si>
  <si>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</si>
  <si>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</si>
  <si>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</si>
  <si>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</si>
  <si>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</si>
  <si>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</si>
  <si>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</si>
  <si>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</si>
  <si>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</si>
  <si>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</si>
  <si>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</si>
  <si>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</si>
  <si>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</si>
  <si>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</si>
  <si>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</si>
  <si>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</si>
  <si>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</si>
  <si>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</si>
  <si>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</si>
  <si>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</si>
  <si>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</si>
  <si>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</si>
  <si>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</si>
  <si>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</si>
  <si>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</si>
  <si>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</si>
  <si>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</si>
  <si>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</si>
  <si>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</si>
  <si>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</si>
  <si>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</si>
  <si>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</si>
  <si>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</si>
  <si>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</si>
  <si>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</si>
  <si>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</si>
  <si>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</si>
  <si>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</si>
  <si>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</si>
  <si>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</si>
  <si>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</si>
  <si>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</si>
  <si>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</si>
  <si>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</si>
  <si>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</si>
  <si>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</si>
  <si>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</si>
  <si>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</si>
  <si>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</si>
  <si>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</si>
  <si>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</si>
  <si>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</si>
  <si>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</si>
  <si>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</si>
  <si>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</si>
  <si>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</si>
  <si>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</si>
  <si>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</si>
  <si>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</si>
  <si>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</si>
  <si>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</si>
  <si>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</si>
  <si>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</si>
  <si>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</si>
  <si>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</si>
  <si>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</si>
  <si>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</si>
  <si>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</si>
  <si>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</si>
  <si>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</si>
  <si>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</si>
  <si>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</si>
  <si>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</si>
  <si>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</si>
  <si>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</si>
  <si>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</si>
  <si>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</si>
  <si>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</si>
  <si>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</si>
  <si>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</si>
  <si>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</si>
  <si>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</si>
  <si>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</si>
  <si>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</si>
  <si>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</si>
  <si>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</si>
  <si>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</si>
  <si>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</si>
  <si>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</si>
  <si>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</si>
  <si>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</si>
  <si>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</si>
  <si>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</si>
  <si>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</si>
  <si>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</si>
  <si>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</si>
  <si>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</si>
  <si>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</si>
  <si>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</si>
  <si>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</si>
  <si>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</si>
  <si>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</si>
  <si>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</si>
  <si>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</si>
  <si>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</si>
  <si>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</si>
  <si>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</si>
  <si>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</si>
  <si>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</si>
  <si>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</si>
  <si>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</si>
  <si>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</si>
  <si>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</si>
  <si>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</si>
  <si>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</si>
  <si>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</si>
  <si>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</si>
  <si>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</si>
  <si>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</si>
  <si>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</si>
  <si>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</si>
  <si>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</si>
  <si>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</si>
  <si>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</si>
  <si>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</si>
  <si>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</si>
  <si>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</si>
  <si>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</si>
  <si>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</si>
  <si>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</si>
  <si>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</si>
  <si>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</si>
  <si>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</si>
  <si>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</si>
  <si>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</si>
  <si>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</si>
  <si>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</si>
  <si>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</si>
  <si>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</si>
  <si>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</si>
  <si>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</si>
  <si>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</si>
  <si>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</si>
  <si>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</si>
  <si>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</si>
  <si>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</si>
  <si>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</si>
  <si>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</si>
  <si>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</si>
  <si>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</si>
  <si>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</si>
  <si>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</si>
  <si>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</si>
  <si>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</si>
  <si>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</si>
  <si>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</si>
  <si>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</si>
  <si>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</si>
  <si>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</si>
  <si>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</si>
  <si>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</si>
  <si>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</si>
  <si>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</si>
  <si>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</si>
  <si>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</si>
  <si>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</si>
  <si>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</si>
  <si>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</si>
  <si>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</si>
  <si>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</si>
  <si>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</si>
  <si>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</si>
  <si>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</si>
  <si>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</si>
  <si>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</si>
  <si>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</si>
  <si>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</si>
  <si>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</si>
  <si>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</si>
  <si>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</si>
  <si>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</si>
  <si>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</si>
  <si>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</si>
  <si>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</si>
  <si>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</si>
  <si>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</si>
  <si>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</si>
  <si>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</si>
  <si>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</si>
  <si>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</si>
  <si>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</si>
  <si>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</si>
  <si>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</si>
  <si>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</si>
  <si>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</si>
  <si>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</si>
  <si>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</si>
  <si>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</si>
  <si>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</si>
  <si>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</si>
  <si>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</si>
  <si>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</si>
  <si>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</si>
  <si>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</si>
  <si>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</si>
  <si>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</si>
  <si>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</si>
  <si>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</si>
  <si>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</si>
  <si>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</si>
  <si>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</si>
  <si>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</si>
  <si>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</si>
  <si>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</si>
  <si>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</si>
  <si>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</si>
  <si>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</si>
  <si>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</si>
  <si>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</si>
  <si>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</si>
  <si>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</si>
  <si>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</si>
  <si>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</si>
  <si>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</si>
  <si>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</si>
  <si>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</si>
  <si>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</si>
  <si>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</si>
  <si>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</si>
  <si>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</si>
  <si>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</si>
  <si>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</si>
  <si>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</si>
  <si>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</si>
  <si>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</si>
  <si>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</si>
  <si>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</si>
  <si>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</si>
  <si>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</si>
  <si>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</si>
  <si>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</si>
  <si>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</si>
  <si>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</si>
  <si>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</si>
  <si>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</si>
  <si>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</si>
  <si>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</si>
  <si>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</si>
  <si>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</si>
  <si>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</si>
  <si>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</si>
  <si>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</si>
  <si>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</si>
  <si>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</si>
  <si>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</si>
  <si>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</si>
  <si>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</si>
  <si>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</si>
  <si>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</si>
  <si>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</si>
  <si>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</si>
  <si>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</si>
  <si>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</si>
  <si>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</si>
  <si>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</si>
  <si>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</si>
  <si>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</si>
  <si>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</si>
  <si>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</si>
  <si>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</si>
  <si>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</si>
  <si>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</si>
  <si>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</si>
  <si>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</si>
  <si>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</si>
  <si>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</si>
  <si>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</si>
  <si>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</si>
  <si>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</si>
  <si>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</si>
  <si>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</si>
  <si>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</si>
  <si>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</si>
  <si>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</si>
  <si>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</si>
  <si>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</si>
  <si>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</si>
  <si>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</si>
  <si>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</si>
  <si>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</si>
  <si>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</si>
  <si>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</si>
  <si>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</si>
  <si>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</si>
  <si>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</si>
  <si>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</si>
  <si>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</si>
  <si>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</si>
  <si>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</si>
  <si>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</si>
  <si>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</si>
  <si>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</si>
  <si>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</si>
  <si>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</si>
  <si>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</si>
  <si>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</si>
  <si>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</si>
  <si>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</si>
  <si>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</si>
  <si>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</si>
  <si>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</si>
  <si>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</si>
  <si>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</si>
  <si>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</si>
  <si>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</si>
  <si>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</si>
  <si>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</si>
  <si>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</si>
  <si>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</si>
  <si>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</si>
  <si>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</si>
  <si>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</si>
  <si>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</si>
  <si>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</si>
  <si>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</si>
  <si>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</si>
  <si>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</si>
  <si>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</si>
  <si>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</si>
  <si>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</si>
  <si>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</si>
  <si>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</si>
  <si>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</si>
  <si>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</si>
  <si>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</si>
  <si>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</si>
  <si>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</si>
  <si>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</si>
  <si>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</si>
  <si>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</si>
  <si>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</si>
  <si>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</si>
  <si>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</si>
  <si>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</si>
  <si>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</si>
  <si>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</si>
  <si>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</si>
  <si>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</si>
  <si>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</si>
  <si>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</si>
  <si>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</si>
  <si>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</si>
  <si>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</si>
  <si>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</si>
  <si>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</si>
  <si>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</si>
  <si>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</si>
  <si>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</si>
  <si>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</si>
  <si>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</si>
  <si>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</si>
  <si>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</si>
  <si>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</si>
  <si>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</si>
  <si>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</si>
  <si>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</si>
  <si>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</si>
  <si>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</si>
  <si>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</si>
  <si>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</si>
  <si>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</si>
  <si>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</si>
  <si>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</si>
  <si>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</si>
  <si>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</si>
  <si>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</si>
  <si>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</si>
  <si>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</si>
  <si>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</si>
  <si>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</si>
  <si>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</si>
  <si>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</si>
  <si>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</si>
  <si>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</si>
  <si>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</si>
  <si>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</si>
  <si>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</si>
  <si>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</si>
  <si>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</si>
  <si>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</si>
  <si>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</si>
  <si>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</si>
  <si>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</si>
  <si>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</si>
  <si>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</si>
  <si>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</si>
  <si>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</si>
  <si>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</si>
  <si>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</si>
  <si>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</si>
  <si>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</si>
  <si>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</si>
  <si>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</si>
  <si>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</si>
  <si>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</si>
  <si>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</si>
  <si>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</si>
  <si>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</si>
  <si>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</si>
  <si>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</si>
  <si>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</si>
  <si>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</si>
  <si>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</si>
  <si>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</si>
  <si>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</si>
  <si>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</si>
  <si>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</si>
  <si>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</si>
  <si>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</si>
  <si>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</si>
  <si>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</si>
  <si>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</si>
  <si>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</si>
  <si>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</si>
  <si>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</si>
  <si>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</si>
  <si>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</si>
  <si>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</si>
  <si>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</si>
  <si>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</si>
  <si>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</si>
  <si>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</si>
  <si>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</si>
  <si>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</si>
  <si>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</si>
  <si>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</si>
  <si>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</si>
  <si>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</si>
  <si>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</si>
  <si>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</si>
  <si>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</si>
  <si>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</si>
  <si>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</si>
  <si>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</si>
  <si>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</si>
  <si>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</si>
  <si>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</si>
  <si>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</si>
  <si>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</si>
  <si>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</si>
  <si>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</si>
  <si>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</si>
  <si>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</si>
  <si>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</si>
  <si>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</si>
  <si>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</si>
  <si>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</si>
  <si>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</si>
  <si>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</si>
  <si>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</si>
  <si>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</si>
  <si>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</si>
  <si>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</si>
  <si>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</si>
  <si>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</si>
  <si>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</si>
  <si>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</si>
  <si>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</si>
  <si>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</si>
  <si>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</si>
  <si>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</si>
  <si>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</si>
  <si>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</si>
  <si>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</si>
  <si>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</si>
  <si>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</si>
  <si>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</si>
  <si>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</si>
  <si>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</si>
  <si>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</si>
  <si>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</si>
  <si>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</si>
  <si>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</si>
  <si>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</si>
  <si>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</si>
  <si>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</si>
  <si>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</si>
  <si>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</si>
  <si>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</si>
  <si>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</si>
  <si>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</si>
  <si>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</si>
  <si>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</si>
  <si>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</si>
  <si>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</si>
  <si>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</si>
  <si>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</si>
  <si>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</si>
  <si>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</si>
  <si>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</si>
  <si>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</si>
  <si>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</si>
  <si>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</si>
  <si>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</si>
  <si>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</si>
  <si>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</si>
  <si>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</si>
  <si>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</si>
  <si>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</si>
  <si>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</si>
  <si>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</si>
  <si>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</si>
  <si>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</si>
  <si>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</si>
  <si>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</si>
  <si>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</si>
  <si>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</si>
  <si>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</si>
  <si>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</si>
  <si>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</si>
  <si>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</si>
  <si>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</si>
  <si>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</si>
  <si>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</si>
  <si>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</si>
  <si>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</si>
  <si>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</si>
  <si>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</si>
  <si>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</si>
  <si>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</si>
  <si>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</si>
  <si>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</si>
  <si>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</si>
  <si>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</si>
  <si>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</si>
  <si>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</si>
  <si>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</si>
  <si>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</si>
  <si>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</si>
  <si>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</si>
  <si>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</si>
  <si>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</si>
  <si>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</si>
  <si>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</si>
  <si>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</si>
  <si>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</si>
  <si>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</si>
  <si>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</si>
  <si>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</si>
  <si>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</si>
  <si>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</si>
  <si>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</si>
  <si>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</si>
  <si>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</si>
  <si>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</si>
  <si>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</si>
  <si>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</si>
  <si>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</si>
  <si>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</si>
  <si>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</si>
  <si>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</si>
  <si>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</si>
  <si>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</si>
  <si>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</si>
  <si>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</si>
  <si>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</si>
  <si>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</si>
  <si>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</si>
  <si>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</si>
  <si>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</si>
  <si>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</si>
  <si>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</si>
  <si>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</si>
  <si>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</si>
  <si>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</si>
  <si>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</si>
  <si>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</si>
  <si>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</si>
  <si>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</si>
  <si>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</si>
  <si>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</si>
  <si>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</si>
  <si>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</si>
  <si>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</si>
  <si>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</si>
  <si>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</si>
  <si>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</si>
  <si>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</si>
  <si>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</si>
  <si>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</si>
  <si>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</si>
  <si>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</si>
  <si>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</si>
  <si>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</si>
  <si>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</si>
  <si>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</si>
  <si>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</si>
  <si>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</si>
  <si>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</si>
  <si>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</si>
  <si>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</si>
  <si>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</si>
  <si>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</si>
  <si>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</si>
  <si>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</si>
  <si>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</si>
  <si>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</si>
  <si>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</si>
  <si>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</si>
  <si>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</si>
  <si>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</si>
  <si>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</si>
  <si>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</si>
  <si>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</si>
  <si>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</si>
  <si>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</si>
  <si>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</si>
  <si>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</si>
  <si>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</si>
  <si>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</si>
  <si>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</si>
  <si>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</si>
  <si>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</si>
  <si>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</si>
  <si>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</si>
  <si>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</si>
  <si>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</si>
  <si>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</si>
  <si>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</si>
  <si>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</si>
  <si>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</si>
  <si>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</si>
  <si>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</si>
  <si>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</si>
  <si>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</si>
  <si>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</si>
  <si>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</si>
  <si>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</si>
  <si>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</si>
  <si>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</si>
  <si>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</si>
  <si>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</si>
  <si>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</si>
  <si>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</si>
  <si>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</si>
  <si>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</si>
  <si>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</si>
  <si>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</si>
  <si>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</si>
  <si>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</si>
  <si>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</si>
  <si>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</si>
  <si>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</si>
  <si>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</si>
  <si>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</si>
  <si>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</si>
  <si>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</si>
  <si>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</si>
  <si>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</si>
  <si>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</si>
  <si>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</si>
  <si>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</si>
  <si>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</si>
  <si>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</si>
  <si>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</si>
  <si>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</si>
  <si>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</si>
  <si>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</si>
  <si>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</si>
  <si>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</si>
  <si>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</si>
  <si>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</si>
  <si>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</si>
  <si>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</si>
  <si>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</si>
  <si>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</si>
  <si>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</si>
  <si>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</si>
  <si>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</si>
  <si>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</si>
  <si>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</si>
  <si>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</si>
  <si>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</si>
  <si>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</si>
  <si>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</si>
  <si>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</si>
  <si>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</si>
  <si>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</si>
  <si>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</si>
  <si>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</si>
  <si>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</si>
  <si>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</si>
  <si>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</si>
  <si>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</si>
  <si>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</si>
  <si>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</si>
  <si>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</si>
  <si>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</si>
  <si>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</si>
  <si>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</si>
  <si>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</si>
  <si>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</si>
  <si>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</si>
  <si>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</si>
  <si>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</si>
  <si>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</si>
  <si>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</si>
  <si>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</si>
  <si>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</si>
  <si>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</si>
  <si>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</si>
  <si>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</si>
  <si>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</si>
  <si>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</si>
  <si>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</si>
  <si>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</si>
  <si>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</si>
  <si>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</si>
  <si>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</si>
  <si>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</si>
  <si>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</si>
  <si>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</si>
  <si>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</si>
  <si>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</si>
  <si>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</si>
  <si>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</si>
  <si>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</si>
  <si>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</si>
  <si>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</si>
  <si>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</si>
  <si>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</si>
  <si>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</si>
  <si>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</si>
  <si>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</si>
  <si>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</si>
  <si>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</si>
  <si>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</si>
  <si>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</si>
  <si>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</si>
  <si>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</si>
  <si>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</si>
  <si>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</si>
  <si>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</si>
  <si>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</si>
  <si>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</si>
  <si>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</si>
  <si>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</si>
  <si>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</si>
  <si>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</si>
  <si>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</si>
  <si>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</si>
  <si>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</si>
  <si>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</si>
  <si>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</si>
  <si>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</si>
  <si>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</si>
  <si>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</si>
  <si>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</si>
  <si>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</si>
  <si>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</si>
  <si>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</si>
  <si>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</si>
  <si>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</si>
  <si>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</si>
  <si>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</si>
  <si>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</si>
  <si>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</si>
  <si>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</si>
  <si>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</si>
  <si>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</si>
  <si>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</si>
  <si>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</si>
  <si>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</si>
  <si>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</si>
  <si>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</si>
  <si>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</si>
  <si>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</si>
  <si>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</si>
  <si>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</si>
  <si>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</si>
  <si>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</si>
  <si>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</si>
  <si>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</si>
  <si>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</si>
  <si>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</si>
  <si>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</si>
  <si>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</si>
  <si>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</si>
  <si>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</si>
  <si>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</si>
  <si>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</si>
  <si>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</si>
  <si>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</si>
  <si>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</si>
  <si>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</si>
  <si>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</si>
  <si>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</si>
  <si>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</si>
  <si>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</si>
  <si>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</si>
  <si>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</si>
  <si>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</si>
  <si>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</si>
  <si>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</si>
  <si>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</si>
  <si>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</si>
  <si>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</si>
  <si>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</si>
  <si>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</si>
  <si>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</si>
  <si>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</si>
  <si>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</si>
  <si>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</si>
  <si>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</si>
  <si>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</si>
  <si>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</si>
  <si>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</si>
  <si>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</si>
  <si>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</si>
  <si>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</si>
  <si>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</si>
  <si>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</si>
  <si>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</si>
  <si>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</si>
  <si>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</si>
  <si>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</si>
  <si>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</si>
  <si>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</si>
  <si>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</si>
  <si>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</si>
  <si>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</si>
  <si>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</si>
  <si>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</si>
  <si>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</si>
  <si>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</si>
  <si>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</si>
  <si>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</si>
  <si>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</si>
  <si>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</si>
  <si>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</si>
  <si>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</si>
  <si>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</si>
  <si>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</si>
  <si>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</si>
  <si>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</si>
  <si>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</si>
  <si>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</si>
  <si>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</si>
  <si>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</si>
  <si>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</si>
  <si>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</si>
  <si>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</si>
  <si>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</si>
  <si>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</si>
  <si>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</si>
  <si>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</si>
  <si>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</si>
  <si>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</si>
  <si>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</si>
  <si>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</si>
  <si>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</si>
  <si>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</si>
  <si>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</si>
  <si>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</si>
  <si>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</si>
  <si>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</si>
  <si>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</si>
  <si>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</si>
  <si>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</si>
  <si>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</si>
  <si>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</si>
  <si>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</si>
  <si>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</si>
  <si>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</si>
  <si>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</si>
  <si>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</si>
  <si>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</si>
  <si>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</si>
  <si>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</si>
  <si>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</si>
  <si>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</si>
  <si>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</si>
  <si>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</si>
  <si>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</si>
  <si>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</si>
  <si>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</si>
  <si>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</si>
  <si>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</si>
  <si>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</si>
  <si>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</si>
  <si>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</si>
  <si>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</si>
  <si>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</si>
  <si>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</si>
  <si>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</si>
  <si>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</si>
  <si>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</si>
  <si>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</si>
  <si>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</si>
  <si>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</si>
  <si>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</si>
  <si>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</si>
  <si>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</si>
  <si>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</si>
  <si>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</si>
  <si>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</si>
  <si>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</si>
  <si>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</si>
  <si>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</si>
  <si>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</si>
  <si>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</si>
  <si>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</si>
  <si>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</si>
  <si>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</si>
  <si>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</si>
  <si>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</si>
  <si>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</si>
  <si>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</si>
  <si>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</si>
  <si>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</si>
  <si>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</si>
  <si>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</si>
  <si>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</si>
  <si>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</si>
  <si>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</si>
  <si>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</si>
  <si>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</si>
  <si>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</si>
  <si>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</si>
  <si>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</si>
  <si>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</si>
  <si>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</si>
  <si>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</si>
  <si>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</si>
  <si>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</si>
  <si>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</si>
  <si>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</si>
  <si>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</si>
  <si>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</si>
  <si>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</si>
  <si>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</si>
  <si>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</si>
  <si>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</si>
  <si>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</si>
  <si>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</si>
  <si>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</si>
  <si>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</si>
  <si>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</si>
  <si>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</si>
  <si>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</si>
  <si>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</si>
  <si>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</si>
  <si>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</si>
  <si>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</si>
  <si>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</si>
  <si>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</si>
  <si>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</si>
  <si>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</si>
  <si>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</si>
  <si>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</si>
  <si>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</si>
  <si>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</si>
  <si>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</si>
  <si>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</si>
  <si>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</si>
  <si>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</si>
  <si>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</si>
  <si>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</si>
  <si>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</si>
  <si>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</si>
  <si>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</si>
  <si>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</si>
  <si>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</si>
  <si>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</si>
  <si>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</si>
  <si>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</si>
  <si>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</si>
  <si>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</si>
  <si>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</si>
  <si>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</si>
  <si>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</si>
  <si>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</si>
  <si>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</si>
  <si>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</si>
  <si>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</si>
  <si>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</si>
  <si>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</si>
  <si>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</si>
  <si>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</si>
  <si>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</si>
  <si>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</si>
  <si>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</si>
  <si>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</si>
  <si>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</si>
  <si>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</si>
  <si>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</si>
  <si>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</si>
  <si>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</si>
  <si>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</si>
  <si>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</si>
  <si>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</si>
  <si>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</si>
  <si>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</si>
  <si>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</si>
  <si>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</si>
  <si>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</si>
  <si>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</si>
  <si>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</si>
  <si>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</si>
  <si>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</si>
  <si>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</si>
  <si>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</si>
  <si>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</si>
  <si>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</si>
  <si>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</si>
  <si>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</si>
  <si>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</si>
  <si>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</si>
  <si>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</si>
  <si>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</si>
  <si>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</si>
  <si>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</si>
  <si>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</si>
  <si>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</si>
  <si>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</si>
  <si>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</si>
  <si>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</si>
  <si>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</si>
  <si>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</si>
  <si>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</si>
  <si>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</si>
  <si>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</si>
  <si>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</si>
  <si>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</si>
  <si>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</si>
  <si>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</si>
  <si>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</si>
  <si>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</si>
  <si>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</si>
  <si>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</si>
  <si>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</si>
  <si>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</si>
  <si>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</si>
  <si>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</si>
  <si>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</si>
  <si>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</si>
  <si>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</si>
  <si>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</si>
  <si>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</si>
  <si>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</si>
  <si>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</si>
  <si>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</si>
  <si>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</si>
  <si>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</si>
  <si>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</si>
  <si>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</si>
  <si>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</si>
  <si>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</si>
  <si>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</si>
  <si>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</si>
  <si>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</si>
  <si>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</si>
  <si>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</si>
  <si>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</si>
  <si>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</si>
  <si>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</si>
  <si>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</si>
  <si>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</si>
  <si>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</si>
  <si>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</si>
  <si>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</si>
  <si>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</si>
  <si>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</si>
  <si>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</si>
  <si>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</si>
  <si>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</si>
  <si>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</si>
  <si>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</si>
  <si>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</si>
  <si>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</si>
  <si>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</si>
  <si>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</si>
  <si>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</si>
  <si>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</si>
  <si>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</si>
  <si>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</si>
  <si>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</si>
  <si>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</si>
  <si>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</si>
  <si>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</si>
  <si>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</si>
  <si>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</si>
  <si>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</si>
  <si>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</si>
  <si>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</si>
  <si>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</si>
  <si>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</si>
  <si>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</si>
  <si>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</si>
  <si>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</si>
  <si>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</si>
  <si>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</si>
  <si>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</si>
  <si>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</si>
  <si>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</si>
  <si>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</si>
  <si>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</si>
  <si>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</si>
  <si>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</si>
  <si>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</si>
  <si>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</si>
  <si>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</si>
  <si>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</si>
  <si>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</si>
  <si>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</si>
  <si>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</si>
  <si>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</si>
  <si>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</si>
  <si>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</si>
  <si>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</si>
  <si>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</si>
  <si>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</si>
  <si>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</si>
  <si>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</si>
  <si>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</si>
  <si>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</si>
  <si>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</si>
  <si>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</si>
  <si>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</si>
  <si>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</si>
  <si>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</si>
  <si>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</si>
  <si>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</si>
  <si>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</si>
  <si>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</si>
  <si>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</si>
  <si>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</si>
  <si>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</si>
  <si>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</si>
  <si>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</si>
  <si>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</si>
  <si>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</si>
  <si>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</si>
  <si>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</si>
  <si>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</si>
  <si>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</si>
  <si>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</si>
  <si>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</si>
  <si>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</si>
  <si>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</si>
  <si>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</si>
  <si>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</si>
  <si>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</si>
  <si>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</si>
  <si>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</si>
  <si>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</si>
  <si>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</si>
  <si>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</si>
  <si>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</si>
  <si>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</si>
  <si>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</si>
  <si>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</si>
  <si>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</si>
  <si>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</si>
  <si>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</si>
  <si>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</si>
  <si>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</si>
  <si>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</si>
  <si>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</si>
  <si>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</si>
  <si>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</si>
  <si>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</si>
  <si>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</si>
  <si>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</si>
  <si>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</si>
  <si>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</si>
  <si>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</si>
  <si>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</si>
  <si>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</si>
  <si>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</si>
  <si>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</si>
  <si>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</si>
  <si>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</si>
  <si>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</si>
  <si>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</si>
  <si>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</si>
  <si>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</si>
  <si>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</si>
  <si>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</si>
  <si>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</si>
  <si>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</si>
  <si>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</si>
  <si>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</si>
  <si>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</si>
  <si>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</si>
  <si>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</si>
  <si>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</si>
  <si>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</si>
  <si>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</si>
  <si>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</si>
  <si>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</si>
  <si>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</si>
  <si>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</si>
  <si>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</si>
  <si>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</si>
  <si>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</si>
  <si>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</si>
  <si>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</si>
  <si>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</si>
  <si>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</si>
  <si>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</si>
  <si>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</si>
  <si>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</si>
  <si>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</si>
  <si>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</si>
  <si>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</si>
  <si>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</si>
  <si>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</si>
  <si>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</si>
  <si>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</si>
  <si>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</si>
  <si>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</si>
  <si>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</si>
  <si>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</si>
  <si>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</si>
  <si>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</si>
  <si>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</si>
  <si>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</si>
  <si>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</si>
  <si>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</si>
  <si>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</si>
  <si>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</si>
  <si>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</si>
  <si>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</si>
  <si>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</si>
  <si>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</si>
  <si>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</si>
  <si>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</si>
  <si>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</si>
  <si>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</si>
  <si>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</si>
  <si>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</si>
  <si>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</si>
  <si>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</si>
  <si>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</si>
  <si>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</si>
  <si>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</si>
  <si>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</si>
  <si>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</si>
  <si>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</si>
  <si>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</si>
  <si>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</si>
  <si>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</si>
  <si>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</si>
  <si>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</si>
  <si>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</si>
  <si>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</si>
  <si>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</si>
  <si>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</si>
  <si>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</si>
  <si>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</si>
  <si>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</si>
  <si>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</si>
  <si>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</si>
  <si>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</si>
  <si>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</si>
  <si>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</si>
  <si>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</si>
  <si>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</si>
  <si>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</si>
  <si>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</si>
  <si>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</si>
  <si>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</si>
  <si>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</si>
  <si>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</si>
  <si>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</si>
  <si>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</si>
  <si>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</si>
  <si>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</si>
  <si>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</si>
  <si>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</si>
  <si>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</si>
  <si>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</si>
  <si>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</si>
  <si>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</si>
  <si>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</si>
  <si>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</si>
  <si>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</si>
  <si>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</si>
  <si>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</si>
  <si>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</si>
  <si>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</si>
  <si>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</si>
  <si>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</si>
  <si>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</si>
  <si>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</si>
  <si>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</si>
  <si>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</si>
  <si>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</si>
  <si>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</si>
  <si>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</si>
  <si>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</si>
  <si>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</si>
  <si>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</si>
  <si>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</si>
  <si>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</si>
  <si>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</si>
  <si>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</si>
  <si>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</si>
  <si>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</si>
  <si>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</si>
  <si>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</si>
  <si>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</si>
  <si>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</si>
  <si>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</si>
  <si>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</si>
  <si>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</si>
  <si>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</si>
  <si>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</si>
  <si>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</si>
  <si>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</si>
  <si>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</si>
  <si>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</si>
  <si>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</si>
  <si>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</si>
  <si>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</si>
  <si>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</si>
  <si>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</si>
  <si>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</si>
  <si>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</si>
  <si>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</si>
  <si>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</si>
  <si>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</si>
  <si>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</si>
  <si>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</si>
  <si>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</si>
  <si>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</si>
  <si>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</si>
  <si>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</si>
  <si>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</si>
  <si>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</si>
  <si>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</si>
  <si>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</si>
  <si>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</si>
  <si>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</si>
  <si>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</si>
  <si>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</si>
  <si>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</si>
  <si>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</si>
  <si>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</si>
  <si>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</si>
  <si>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</si>
  <si>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</si>
  <si>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</si>
  <si>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</si>
  <si>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</si>
  <si>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</si>
  <si>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</si>
  <si>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</si>
  <si>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</si>
  <si>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</si>
  <si>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</si>
  <si>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</si>
  <si>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</si>
  <si>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</si>
  <si>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</si>
  <si>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</si>
  <si>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</si>
  <si>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</si>
  <si>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</si>
  <si>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</si>
  <si>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</si>
  <si>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</si>
  <si>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</si>
  <si>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</si>
  <si>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</si>
  <si>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</si>
  <si>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</si>
  <si>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</si>
  <si>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</si>
  <si>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</si>
  <si>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</si>
  <si>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</si>
  <si>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</si>
  <si>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</si>
  <si>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</si>
  <si>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</si>
  <si>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</si>
  <si>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</si>
  <si>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</si>
  <si>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</si>
  <si>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</si>
  <si>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</si>
  <si>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</si>
  <si>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</si>
  <si>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</si>
  <si>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</si>
  <si>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</si>
  <si>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</si>
  <si>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</si>
  <si>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</si>
  <si>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</si>
  <si>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</si>
  <si>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</si>
  <si>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</si>
  <si>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</si>
  <si>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</si>
  <si>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</si>
  <si>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</si>
  <si>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</si>
  <si>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</si>
  <si>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</si>
  <si>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</si>
  <si>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</si>
  <si>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</si>
  <si>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</si>
  <si>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</si>
  <si>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</si>
  <si>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</si>
  <si>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</si>
  <si>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</si>
  <si>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</si>
  <si>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</si>
  <si>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</si>
  <si>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</si>
  <si>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</si>
  <si>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</si>
  <si>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</si>
  <si>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</si>
  <si>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</si>
  <si>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</si>
  <si>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</si>
  <si>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</si>
  <si>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</si>
  <si>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</si>
  <si>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</si>
  <si>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</si>
  <si>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</si>
  <si>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</si>
  <si>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</si>
  <si>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</si>
  <si>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</si>
  <si>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</si>
  <si>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</si>
  <si>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</si>
  <si>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</si>
  <si>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</si>
  <si>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</si>
  <si>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</si>
  <si>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</si>
  <si>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</si>
  <si>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</si>
  <si>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</si>
  <si>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</si>
  <si>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</si>
  <si>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</si>
  <si>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</si>
  <si>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</si>
  <si>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</si>
  <si>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</si>
  <si>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</si>
  <si>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</si>
  <si>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</si>
  <si>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</si>
  <si>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</si>
  <si>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</si>
  <si>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</si>
  <si>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</si>
  <si>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</si>
  <si>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</si>
  <si>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</si>
  <si>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</si>
  <si>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</si>
  <si>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</si>
  <si>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</si>
  <si>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</si>
  <si>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</si>
  <si>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</si>
  <si>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</si>
  <si>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</si>
  <si>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</si>
  <si>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</si>
  <si>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</si>
  <si>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</si>
  <si>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</si>
  <si>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</si>
  <si>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</si>
  <si>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</si>
  <si>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</si>
  <si>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</si>
  <si>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</si>
  <si>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</si>
  <si>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</si>
  <si>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</si>
  <si>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</si>
  <si>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</si>
  <si>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</si>
  <si>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</si>
  <si>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</si>
  <si>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</si>
  <si>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</si>
  <si>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</si>
  <si>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</si>
  <si>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</si>
  <si>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</si>
  <si>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</si>
  <si>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</si>
  <si>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</si>
  <si>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</si>
  <si>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</si>
  <si>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</si>
  <si>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</si>
  <si>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</si>
  <si>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</si>
  <si>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</si>
  <si>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</si>
  <si>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</si>
  <si>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</si>
  <si>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</si>
  <si>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</si>
  <si>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</si>
  <si>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</si>
  <si>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</si>
  <si>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</si>
  <si>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</si>
  <si>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</si>
  <si>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</si>
  <si>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</si>
  <si>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</si>
  <si>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</si>
  <si>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</si>
  <si>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</si>
  <si>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</si>
  <si>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</si>
  <si>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</si>
  <si>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</si>
  <si>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</si>
  <si>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</si>
  <si>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</si>
  <si>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</si>
  <si>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</si>
  <si>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</si>
  <si>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</si>
  <si>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</si>
  <si>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</si>
  <si>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</si>
  <si>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</si>
  <si>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</si>
  <si>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</si>
  <si>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</si>
  <si>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</si>
  <si>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</si>
  <si>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</si>
  <si>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</si>
  <si>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</si>
  <si>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</si>
  <si>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</si>
  <si>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</si>
  <si>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</si>
  <si>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</si>
  <si>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</si>
  <si>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</si>
  <si>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</si>
  <si>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</si>
  <si>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</si>
  <si>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</si>
  <si>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</si>
  <si>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</si>
  <si>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</si>
  <si>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</si>
  <si>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</si>
  <si>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</si>
  <si>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</si>
  <si>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</si>
  <si>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</si>
  <si>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</si>
  <si>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</si>
  <si>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</si>
  <si>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</si>
  <si>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</si>
  <si>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</si>
  <si>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</si>
  <si>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</si>
  <si>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</si>
  <si>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</si>
  <si>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</si>
  <si>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</si>
  <si>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</si>
  <si>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</si>
  <si>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</si>
  <si>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</si>
  <si>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</si>
  <si>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</si>
  <si>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</si>
  <si>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</si>
  <si>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</si>
  <si>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</si>
  <si>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</si>
  <si>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</si>
  <si>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</si>
  <si>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</si>
  <si>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</si>
  <si>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</si>
  <si>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</si>
  <si>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</si>
  <si>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</si>
  <si>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</si>
  <si>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</si>
  <si>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</si>
  <si>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</si>
  <si>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</si>
  <si>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</si>
  <si>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</si>
  <si>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</si>
  <si>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</si>
  <si>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</si>
  <si>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</si>
  <si>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</si>
  <si>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</si>
  <si>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</si>
  <si>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</si>
  <si>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</si>
  <si>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</si>
  <si>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</si>
  <si>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</si>
  <si>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</si>
  <si>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</si>
  <si>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</si>
  <si>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</si>
  <si>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</si>
  <si>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</si>
  <si>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</si>
  <si>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</si>
  <si>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</si>
  <si>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</si>
  <si>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</si>
  <si>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</si>
  <si>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</si>
  <si>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</si>
  <si>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</si>
  <si>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</si>
  <si>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</si>
  <si>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</si>
  <si>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</si>
  <si>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</si>
  <si>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</si>
  <si>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</si>
  <si>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</si>
  <si>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</si>
  <si>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</si>
  <si>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</si>
  <si>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</si>
  <si>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</si>
  <si>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</si>
  <si>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</si>
  <si>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</si>
  <si>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</si>
  <si>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</si>
  <si>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</si>
  <si>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</si>
  <si>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</si>
  <si>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</si>
  <si>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</si>
  <si>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</si>
  <si>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</si>
  <si>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</si>
  <si>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</si>
  <si>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</si>
  <si>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</si>
  <si>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</si>
  <si>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</si>
  <si>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</si>
  <si>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</si>
  <si>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</si>
  <si>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</si>
  <si>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</si>
  <si>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</si>
  <si>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</si>
  <si>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</si>
  <si>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</si>
  <si>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</si>
  <si>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</si>
  <si>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</si>
  <si>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</si>
  <si>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</si>
  <si>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</si>
  <si>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</si>
  <si>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</si>
  <si>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</si>
  <si>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</si>
  <si>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</si>
  <si>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</si>
  <si>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</si>
  <si>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</si>
  <si>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</si>
  <si>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</si>
  <si>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</si>
  <si>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</si>
  <si>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</si>
  <si>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</si>
  <si>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</si>
  <si>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</si>
  <si>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</si>
  <si>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</si>
  <si>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</si>
  <si>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</si>
  <si>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</si>
  <si>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</si>
  <si>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</si>
  <si>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</si>
  <si>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</si>
  <si>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</si>
  <si>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</si>
  <si>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</si>
  <si>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</si>
  <si>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</si>
  <si>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</si>
  <si>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</si>
  <si>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</si>
  <si>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</si>
  <si>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</si>
  <si>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</si>
  <si>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</si>
  <si>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</si>
  <si>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</si>
  <si>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</si>
  <si>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</si>
  <si>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</si>
  <si>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</si>
  <si>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</si>
  <si>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</si>
  <si>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</si>
  <si>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</si>
  <si>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</si>
  <si>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</si>
  <si>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</si>
  <si>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</si>
  <si>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</si>
  <si>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</si>
  <si>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</si>
  <si>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</si>
  <si>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</si>
  <si>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</si>
  <si>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</si>
  <si>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</si>
  <si>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</si>
  <si>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</si>
  <si>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</si>
  <si>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</si>
  <si>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</si>
  <si>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</si>
  <si>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</si>
  <si>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</si>
  <si>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</si>
  <si>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</si>
  <si>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</si>
  <si>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</si>
  <si>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</si>
  <si>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</si>
  <si>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</si>
  <si>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</si>
  <si>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</si>
  <si>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</si>
  <si>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</si>
  <si>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</si>
  <si>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</si>
  <si>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</si>
  <si>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</si>
  <si>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</si>
  <si>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</si>
  <si>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</si>
  <si>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</si>
  <si>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</si>
  <si>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</si>
  <si>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</si>
  <si>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</si>
  <si>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</si>
  <si>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</si>
  <si>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</si>
  <si>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</si>
  <si>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</si>
  <si>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</si>
  <si>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</si>
  <si>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</si>
  <si>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</si>
  <si>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</si>
  <si>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</si>
  <si>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</si>
  <si>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</si>
  <si>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</si>
  <si>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</si>
  <si>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</si>
  <si>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</si>
  <si>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</si>
  <si>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</si>
  <si>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</si>
  <si>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</si>
  <si>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</si>
  <si>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</si>
  <si>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</si>
  <si>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</si>
  <si>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</si>
  <si>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</si>
  <si>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</si>
  <si>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</si>
  <si>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</si>
  <si>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</si>
  <si>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</si>
  <si>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</si>
  <si>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</si>
  <si>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</si>
  <si>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</si>
  <si>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</si>
  <si>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</si>
  <si>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</si>
  <si>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</si>
  <si>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</si>
  <si>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</si>
  <si>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</si>
  <si>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</si>
  <si>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</si>
  <si>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</si>
  <si>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</si>
  <si>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</si>
  <si>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</si>
  <si>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</si>
  <si>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</si>
  <si>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</si>
  <si>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</si>
  <si>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</si>
  <si>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</si>
  <si>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</si>
  <si>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</si>
  <si>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</si>
  <si>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</si>
  <si>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</si>
  <si>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</si>
  <si>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</si>
  <si>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</si>
  <si>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</si>
  <si>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</si>
  <si>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</si>
  <si>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</si>
  <si>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</si>
  <si>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</si>
  <si>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</si>
  <si>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</si>
  <si>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</si>
  <si>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</si>
  <si>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</si>
  <si>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</si>
  <si>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</si>
  <si>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</si>
  <si>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</si>
  <si>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</si>
  <si>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</si>
  <si>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</si>
  <si>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</si>
  <si>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</si>
  <si>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</si>
  <si>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</si>
  <si>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</si>
  <si>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</si>
  <si>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</si>
  <si>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</si>
  <si>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</si>
  <si>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</si>
  <si>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</si>
  <si>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</si>
  <si>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</si>
  <si>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</si>
  <si>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</si>
  <si>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</si>
  <si>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</si>
  <si>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</si>
  <si>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</si>
  <si>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</si>
  <si>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</si>
  <si>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</si>
  <si>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</si>
  <si>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</si>
  <si>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</si>
  <si>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</si>
  <si>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</si>
  <si>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</si>
  <si>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</si>
  <si>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</si>
  <si>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</si>
  <si>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</si>
  <si>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</si>
  <si>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</si>
  <si>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</si>
  <si>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</si>
  <si>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</si>
  <si>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</si>
  <si>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</si>
  <si>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</si>
  <si>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</si>
  <si>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</si>
  <si>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</si>
  <si>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</si>
  <si>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</si>
  <si>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</si>
  <si>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</si>
  <si>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</si>
  <si>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</si>
  <si>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</si>
  <si>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</si>
  <si>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</si>
  <si>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</si>
  <si>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</si>
  <si>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</si>
  <si>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</si>
  <si>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</si>
  <si>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</si>
  <si>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</si>
  <si>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</si>
  <si>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</si>
  <si>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</si>
  <si>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</si>
  <si>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</si>
  <si>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</si>
  <si>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</si>
  <si>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</si>
  <si>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</si>
  <si>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</si>
  <si>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</si>
  <si>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</si>
  <si>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</si>
  <si>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</si>
  <si>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</si>
  <si>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</si>
  <si>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</si>
  <si>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</si>
  <si>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</si>
  <si>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</si>
  <si>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</si>
  <si>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</si>
  <si>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</si>
  <si>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</si>
  <si>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</si>
  <si>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</si>
  <si>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</si>
  <si>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</si>
  <si>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</si>
  <si>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</si>
  <si>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</si>
  <si>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</si>
  <si>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</si>
  <si>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</si>
  <si>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</si>
  <si>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</si>
  <si>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</si>
  <si>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</si>
  <si>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</si>
  <si>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</si>
  <si>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</si>
  <si>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</si>
  <si>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</si>
  <si>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</si>
  <si>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</si>
  <si>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</si>
  <si>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</si>
  <si>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</si>
  <si>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</si>
  <si>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</si>
  <si>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</si>
  <si>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</si>
  <si>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</si>
  <si>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</si>
  <si>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</si>
  <si>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</si>
  <si>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</si>
  <si>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</si>
  <si>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</si>
  <si>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</si>
  <si>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</si>
  <si>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</si>
  <si>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</si>
  <si>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</si>
  <si>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</si>
  <si>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</si>
  <si>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</si>
  <si>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</si>
  <si>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</si>
  <si>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</si>
  <si>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</si>
  <si>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</si>
  <si>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</si>
  <si>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</si>
  <si>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</si>
  <si>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</si>
  <si>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</si>
  <si>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</si>
  <si>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</si>
  <si>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</si>
  <si>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</si>
  <si>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</si>
  <si>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</si>
  <si>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</si>
  <si>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</si>
  <si>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</si>
  <si>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</si>
  <si>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</si>
  <si>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</si>
  <si>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</si>
  <si>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</si>
  <si>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</si>
  <si>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</si>
  <si>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</si>
  <si>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</si>
  <si>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</si>
  <si>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</si>
  <si>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</si>
  <si>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</si>
  <si>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</si>
  <si>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</si>
  <si>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</si>
  <si>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</si>
  <si>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</si>
  <si>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</si>
  <si>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</si>
  <si>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</si>
  <si>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</si>
  <si>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</si>
  <si>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</si>
  <si>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</si>
  <si>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</si>
  <si>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</si>
  <si>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</si>
  <si>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</si>
  <si>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</si>
  <si>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</si>
  <si>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</si>
  <si>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</si>
  <si>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</si>
  <si>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</si>
  <si>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</si>
  <si>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</si>
  <si>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</si>
  <si>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</si>
  <si>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</si>
  <si>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</si>
  <si>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</si>
  <si>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</si>
  <si>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</si>
  <si>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</si>
  <si>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</si>
  <si>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</si>
  <si>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</si>
  <si>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</si>
  <si>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</si>
  <si>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</si>
  <si>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</si>
  <si>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</si>
  <si>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</si>
  <si>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</si>
  <si>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</si>
  <si>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</si>
  <si>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</si>
  <si>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</si>
  <si>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</si>
  <si>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</si>
  <si>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</si>
  <si>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</si>
  <si>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</si>
  <si>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</si>
  <si>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</si>
  <si>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</si>
  <si>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</si>
  <si>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</si>
  <si>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</si>
  <si>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</si>
  <si>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</si>
  <si>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</si>
  <si>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</si>
  <si>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</si>
  <si>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</si>
  <si>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</si>
  <si>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</si>
  <si>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</si>
  <si>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</si>
  <si>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</si>
  <si>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</si>
  <si>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</si>
  <si>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</si>
  <si>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</si>
  <si>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</si>
  <si>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</si>
  <si>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</si>
  <si>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</si>
  <si>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</si>
  <si>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</si>
  <si>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</si>
  <si>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</si>
  <si>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</si>
  <si>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</si>
  <si>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</si>
  <si>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</si>
  <si>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</si>
  <si>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</si>
  <si>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</si>
  <si>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</si>
  <si>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</si>
  <si>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</si>
  <si>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</si>
  <si>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</si>
  <si>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</si>
  <si>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</si>
  <si>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</si>
  <si>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</si>
  <si>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</si>
  <si>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</si>
  <si>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</si>
  <si>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</si>
  <si>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</si>
  <si>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</si>
  <si>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</si>
  <si>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</si>
  <si>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</si>
  <si>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</si>
  <si>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</si>
  <si>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</si>
  <si>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</si>
  <si>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</si>
  <si>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</si>
  <si>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</si>
  <si>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</si>
  <si>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</si>
  <si>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</si>
  <si>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</si>
  <si>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</si>
  <si>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</si>
  <si>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</si>
  <si>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</si>
  <si>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</si>
  <si>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</si>
  <si>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</si>
  <si>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</si>
  <si>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</si>
  <si>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</si>
  <si>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</si>
  <si>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</si>
  <si>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</si>
  <si>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</si>
  <si>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</si>
  <si>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</si>
  <si>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</si>
  <si>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</si>
  <si>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</si>
  <si>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</si>
  <si>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</si>
  <si>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</si>
  <si>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</si>
  <si>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</si>
  <si>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</si>
  <si>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</si>
  <si>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</si>
  <si>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</si>
  <si>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</si>
  <si>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</si>
  <si>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</si>
  <si>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</si>
  <si>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</si>
  <si>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</si>
  <si>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</si>
  <si>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</si>
  <si>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</si>
  <si>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</si>
  <si>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</si>
  <si>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</si>
  <si>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</si>
  <si>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</si>
  <si>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</si>
  <si>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</si>
  <si>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</si>
  <si>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</si>
  <si>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</si>
  <si>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</si>
  <si>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</si>
  <si>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</si>
  <si>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</si>
  <si>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</si>
  <si>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</si>
  <si>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</si>
  <si>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</si>
  <si>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</si>
  <si>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</si>
  <si>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</si>
  <si>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</si>
  <si>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</si>
  <si>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</si>
  <si>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</si>
  <si>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</si>
  <si>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</si>
  <si>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</si>
  <si>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</si>
  <si>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</si>
  <si>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</si>
  <si>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</si>
  <si>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</si>
  <si>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</si>
  <si>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</si>
  <si>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</si>
  <si>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</si>
  <si>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</si>
  <si>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</si>
  <si>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</si>
  <si>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</si>
  <si>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</si>
  <si>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</si>
  <si>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</si>
  <si>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</si>
  <si>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</si>
  <si>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</si>
  <si>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</si>
  <si>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</si>
  <si>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</si>
  <si>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</si>
  <si>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</si>
  <si>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</si>
  <si>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</si>
  <si>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</si>
  <si>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</si>
  <si>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</si>
  <si>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</si>
  <si>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</si>
  <si>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</si>
  <si>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</si>
  <si>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</si>
  <si>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</si>
  <si>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</si>
  <si>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</si>
  <si>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</si>
  <si>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</si>
  <si>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</si>
  <si>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</si>
  <si>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</si>
  <si>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</si>
  <si>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</si>
  <si>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</si>
  <si>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</si>
  <si>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</si>
  <si>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</si>
  <si>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</si>
  <si>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</si>
  <si>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</si>
  <si>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</si>
  <si>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</si>
  <si>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</si>
  <si>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</si>
  <si>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</si>
  <si>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</si>
  <si>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</si>
  <si>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</si>
  <si>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</si>
  <si>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</si>
  <si>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</si>
  <si>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</si>
  <si>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</si>
  <si>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</si>
  <si>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</si>
  <si>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</si>
  <si>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</si>
  <si>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</si>
  <si>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</si>
  <si>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</si>
  <si>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</si>
  <si>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</si>
  <si>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</si>
  <si>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</si>
  <si>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</si>
  <si>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</si>
  <si>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</si>
  <si>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</si>
  <si>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</si>
  <si>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</si>
  <si>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</si>
  <si>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</si>
  <si>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</si>
  <si>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</si>
  <si>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</si>
  <si>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</si>
  <si>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</si>
  <si>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</si>
  <si>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</si>
  <si>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</si>
  <si>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</si>
  <si>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</si>
  <si>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</si>
  <si>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</si>
  <si>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</si>
  <si>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</si>
  <si>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</si>
  <si>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</si>
  <si>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</si>
  <si>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</si>
  <si>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</si>
  <si>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</si>
  <si>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</si>
  <si>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</si>
  <si>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</si>
  <si>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</si>
  <si>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</si>
  <si>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</si>
  <si>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</si>
  <si>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</si>
  <si>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</si>
  <si>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</si>
  <si>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</si>
  <si>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</si>
  <si>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</si>
  <si>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</si>
  <si>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</si>
  <si>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</si>
  <si>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</si>
  <si>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</si>
  <si>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</si>
  <si>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</si>
  <si>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</si>
  <si>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</si>
  <si>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</si>
  <si>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</si>
  <si>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</si>
  <si>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</si>
  <si>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</si>
  <si>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</si>
  <si>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</si>
  <si>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</si>
  <si>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</si>
  <si>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</si>
  <si>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</si>
  <si>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</si>
  <si>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</si>
  <si>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</si>
  <si>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</si>
  <si>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</si>
  <si>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</si>
  <si>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</si>
  <si>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</si>
  <si>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</si>
  <si>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</si>
  <si>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</si>
  <si>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</si>
  <si>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</si>
  <si>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</si>
  <si>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</si>
  <si>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</si>
  <si>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</si>
  <si>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</si>
  <si>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</si>
  <si>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</si>
  <si>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</si>
  <si>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</si>
  <si>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</si>
  <si>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</si>
  <si>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</si>
  <si>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</si>
  <si>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</si>
  <si>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</si>
  <si>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</si>
  <si>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</si>
  <si>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</si>
  <si>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</si>
  <si>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</si>
  <si>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</si>
  <si>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</si>
  <si>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</si>
  <si>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</si>
  <si>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</si>
  <si>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</si>
  <si>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</si>
  <si>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</si>
  <si>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</si>
  <si>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</si>
  <si>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</si>
  <si>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</si>
  <si>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</si>
  <si>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</si>
  <si>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</si>
  <si>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</si>
  <si>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</si>
  <si>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</si>
  <si>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</si>
  <si>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</si>
  <si>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</si>
  <si>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</si>
  <si>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</si>
  <si>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</si>
  <si>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</si>
  <si>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</si>
  <si>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</si>
  <si>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</si>
  <si>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</si>
  <si>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</si>
  <si>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</si>
  <si>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</si>
  <si>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</si>
  <si>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</si>
  <si>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</si>
  <si>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</si>
  <si>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</si>
  <si>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</si>
  <si>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</si>
  <si>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</si>
  <si>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</si>
  <si>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</si>
  <si>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</si>
  <si>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</si>
  <si>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</si>
  <si>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</si>
  <si>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</si>
  <si>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</si>
  <si>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</si>
  <si>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</si>
  <si>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</si>
  <si>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</si>
  <si>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</si>
  <si>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</si>
  <si>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</si>
  <si>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</si>
  <si>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</si>
  <si>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</si>
  <si>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</si>
  <si>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</si>
  <si>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</si>
  <si>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</si>
  <si>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</si>
  <si>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</si>
  <si>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</si>
  <si>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</si>
  <si>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</si>
  <si>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</si>
  <si>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</si>
  <si>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</si>
  <si>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</si>
  <si>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</si>
  <si>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</si>
  <si>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</si>
  <si>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</si>
  <si>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</si>
  <si>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</si>
  <si>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</si>
  <si>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</si>
  <si>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</si>
  <si>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</si>
  <si>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</si>
  <si>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</si>
  <si>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</si>
  <si>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</si>
  <si>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</si>
  <si>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</si>
  <si>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</si>
  <si>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</si>
  <si>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</si>
  <si>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</si>
  <si>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</si>
  <si>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</si>
  <si>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</si>
  <si>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</si>
  <si>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</si>
  <si>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</si>
  <si>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</si>
  <si>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</si>
  <si>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</si>
  <si>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</si>
  <si>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</si>
  <si>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</si>
  <si>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</si>
  <si>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</si>
  <si>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</si>
  <si>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</si>
  <si>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</si>
  <si>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</si>
  <si>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</si>
  <si>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</si>
  <si>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</si>
  <si>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</si>
  <si>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</si>
  <si>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</si>
  <si>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</si>
  <si>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</si>
  <si>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</si>
  <si>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</si>
  <si>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</si>
  <si>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</si>
  <si>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</si>
  <si>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</si>
  <si>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</si>
  <si>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</si>
  <si>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</si>
  <si>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</si>
  <si>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</si>
  <si>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</si>
  <si>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</si>
  <si>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</si>
  <si>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</si>
  <si>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</si>
  <si>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</si>
  <si>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</si>
  <si>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</si>
  <si>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</si>
  <si>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</si>
  <si>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</si>
  <si>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</si>
  <si>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</si>
  <si>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</si>
  <si>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</si>
  <si>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</si>
  <si>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</si>
  <si>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</si>
  <si>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</si>
  <si>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</si>
  <si>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</si>
  <si>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</si>
  <si>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</si>
  <si>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</si>
  <si>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</si>
  <si>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</si>
  <si>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</si>
  <si>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</si>
  <si>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</si>
  <si>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</si>
  <si>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</si>
  <si>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</si>
  <si>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</si>
  <si>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</si>
  <si>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</si>
  <si>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</si>
  <si>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</si>
  <si>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</si>
  <si>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</si>
  <si>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</si>
  <si>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</si>
  <si>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</si>
  <si>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</si>
  <si>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</si>
  <si>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</si>
  <si>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</si>
  <si>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</si>
  <si>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</si>
  <si>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</si>
  <si>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</si>
  <si>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</si>
  <si>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</si>
  <si>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</si>
  <si>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</si>
  <si>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</si>
  <si>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</si>
  <si>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</si>
  <si>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</si>
  <si>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</si>
  <si>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</si>
  <si>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</si>
  <si>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</si>
  <si>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</si>
  <si>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</si>
  <si>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</si>
  <si>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</si>
  <si>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</si>
  <si>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</si>
  <si>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</si>
  <si>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</si>
  <si>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</si>
  <si>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</si>
  <si>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</si>
  <si>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</si>
  <si>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</si>
  <si>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</si>
  <si>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</si>
  <si>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</si>
  <si>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</si>
  <si>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</si>
  <si>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</si>
  <si>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</si>
  <si>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</si>
  <si>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</si>
  <si>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</si>
  <si>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</si>
  <si>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</si>
  <si>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</si>
  <si>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</si>
  <si>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</si>
  <si>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</si>
  <si>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</si>
  <si>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</si>
  <si>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</si>
  <si>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</si>
  <si>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</si>
  <si>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</si>
  <si>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</si>
  <si>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</si>
  <si>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</si>
  <si>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</si>
  <si>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</si>
  <si>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</si>
  <si>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</si>
  <si>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</si>
  <si>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</si>
  <si>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</si>
  <si>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</si>
  <si>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</si>
  <si>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</si>
  <si>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</si>
  <si>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</si>
  <si>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</si>
  <si>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</si>
  <si>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</si>
  <si>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</si>
  <si>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</si>
  <si>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</si>
  <si>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</si>
  <si>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</si>
  <si>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</si>
  <si>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</si>
  <si>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</si>
  <si>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</si>
  <si>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</si>
  <si>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</si>
  <si>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</si>
  <si>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</si>
  <si>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</si>
  <si>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</si>
  <si>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</si>
  <si>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</si>
  <si>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</si>
  <si>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</si>
  <si>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</si>
  <si>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</si>
  <si>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</si>
  <si>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</si>
  <si>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</si>
  <si>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</si>
  <si>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</si>
  <si>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</si>
  <si>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</si>
  <si>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</si>
  <si>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</si>
  <si>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</si>
  <si>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</si>
  <si>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</si>
  <si>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</si>
  <si>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</si>
  <si>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</si>
  <si>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</si>
  <si>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</si>
  <si>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</si>
  <si>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</si>
  <si>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</si>
  <si>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</si>
  <si>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</si>
  <si>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</si>
  <si>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</si>
  <si>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</si>
  <si>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</si>
  <si>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</si>
  <si>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</si>
  <si>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</si>
  <si>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</si>
  <si>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</si>
  <si>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</si>
  <si>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</si>
  <si>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</si>
  <si>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</si>
  <si>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</si>
  <si>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</si>
  <si>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</si>
  <si>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</si>
  <si>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</si>
  <si>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</si>
  <si>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</si>
  <si>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</si>
  <si>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</si>
  <si>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</si>
  <si>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</si>
  <si>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</si>
  <si>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</si>
  <si>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</si>
  <si>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</si>
  <si>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</si>
  <si>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</si>
  <si>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</si>
  <si>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</si>
  <si>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</si>
  <si>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</si>
  <si>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</si>
  <si>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</si>
  <si>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</si>
  <si>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</si>
  <si>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</si>
  <si>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</si>
  <si>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</si>
  <si>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</si>
  <si>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</si>
  <si>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</si>
  <si>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</si>
  <si>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</si>
  <si>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</si>
  <si>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</si>
  <si>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</si>
  <si>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</si>
  <si>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</si>
  <si>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</si>
  <si>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</si>
  <si>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</si>
  <si>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</si>
  <si>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</si>
  <si>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</si>
  <si>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</si>
  <si>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</si>
  <si>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</si>
  <si>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</si>
  <si>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</si>
  <si>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</si>
  <si>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</si>
  <si>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</si>
  <si>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</si>
  <si>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</si>
  <si>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</si>
  <si>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</si>
  <si>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</si>
  <si>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</si>
  <si>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</si>
  <si>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</si>
  <si>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</si>
  <si>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</si>
  <si>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</si>
  <si>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</si>
  <si>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</si>
  <si>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</si>
  <si>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</si>
  <si>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</si>
  <si>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</si>
  <si>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</si>
  <si>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</si>
  <si>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</si>
  <si>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</si>
  <si>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</si>
  <si>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</si>
  <si>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</si>
  <si>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</si>
  <si>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</si>
  <si>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</si>
  <si>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</si>
  <si>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</si>
  <si>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</si>
  <si>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</si>
  <si>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</si>
  <si>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</si>
  <si>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</si>
  <si>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</si>
  <si>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</si>
  <si>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</si>
  <si>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</si>
  <si>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</si>
  <si>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</si>
  <si>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</si>
  <si>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</si>
  <si>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</si>
  <si>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</si>
  <si>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</si>
  <si>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</si>
  <si>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</si>
  <si>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</si>
  <si>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</si>
  <si>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</si>
  <si>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</si>
  <si>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</si>
  <si>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</si>
  <si>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</si>
  <si>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</si>
  <si>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</si>
  <si>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</si>
  <si>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</si>
  <si>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</si>
  <si>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</si>
  <si>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</si>
  <si>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</si>
  <si>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</si>
  <si>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</si>
  <si>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</si>
  <si>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</si>
  <si>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</si>
  <si>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</si>
  <si>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</si>
  <si>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</si>
  <si>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</si>
  <si>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</si>
  <si>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</si>
  <si>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</si>
  <si>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</si>
  <si>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</si>
  <si>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</si>
  <si>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</si>
  <si>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</si>
  <si>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</si>
  <si>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</si>
  <si>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</si>
  <si>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</si>
  <si>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</si>
  <si>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</si>
  <si>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</si>
  <si>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</si>
  <si>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</si>
  <si>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</si>
  <si>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</si>
  <si>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</si>
  <si>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</si>
  <si>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</si>
  <si>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</si>
  <si>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</si>
  <si>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</si>
  <si>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</si>
  <si>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</si>
  <si>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</si>
  <si>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</si>
  <si>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</si>
  <si>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</si>
  <si>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</si>
  <si>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</si>
  <si>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</si>
  <si>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</si>
  <si>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</si>
  <si>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</si>
  <si>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</si>
  <si>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</si>
  <si>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</si>
  <si>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</si>
  <si>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</si>
  <si>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</si>
  <si>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</si>
  <si>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</si>
  <si>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</si>
  <si>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</si>
  <si>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</si>
  <si>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</si>
  <si>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</si>
  <si>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</si>
  <si>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</si>
  <si>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</si>
  <si>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</si>
  <si>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</si>
  <si>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</si>
  <si>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</si>
  <si>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</si>
  <si>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</si>
  <si>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</si>
  <si>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</si>
  <si>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</si>
  <si>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</si>
  <si>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</si>
  <si>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</si>
  <si>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</si>
  <si>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</si>
  <si>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</si>
  <si>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</si>
  <si>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</si>
  <si>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</si>
  <si>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</si>
  <si>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</si>
  <si>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</si>
  <si>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</si>
  <si>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</si>
  <si>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</si>
  <si>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</si>
  <si>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</si>
  <si>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</si>
  <si>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</si>
  <si>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</si>
  <si>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</si>
  <si>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</si>
  <si>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</si>
  <si>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</si>
  <si>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</si>
  <si>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</si>
  <si>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</si>
  <si>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</si>
  <si>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</si>
  <si>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</si>
  <si>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</si>
  <si>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</si>
  <si>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</si>
  <si>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</si>
  <si>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</si>
  <si>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</si>
  <si>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</si>
  <si>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</si>
  <si>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</si>
  <si>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</si>
  <si>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</si>
  <si>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</si>
  <si>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</si>
  <si>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</si>
  <si>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</si>
  <si>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</si>
  <si>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</si>
  <si>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</si>
  <si>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</si>
  <si>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</si>
  <si>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</si>
  <si>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</si>
  <si>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</si>
  <si>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</si>
  <si>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</si>
  <si>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</si>
  <si>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</si>
  <si>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</si>
  <si>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</si>
  <si>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</si>
  <si>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</si>
  <si>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</si>
  <si>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</si>
  <si>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</si>
  <si>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</si>
  <si>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</si>
  <si>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</si>
  <si>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</si>
  <si>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</si>
  <si>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</si>
  <si>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</si>
  <si>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</si>
  <si>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</si>
  <si>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</si>
  <si>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</si>
  <si>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</si>
  <si>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</si>
  <si>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</si>
  <si>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</si>
  <si>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</si>
  <si>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</si>
  <si>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</si>
  <si>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</si>
  <si>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</si>
  <si>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</si>
  <si>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</si>
  <si>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</si>
  <si>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</si>
  <si>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</si>
  <si>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</si>
  <si>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</si>
  <si>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</si>
  <si>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</si>
  <si>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</si>
  <si>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</si>
  <si>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</si>
  <si>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</si>
  <si>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</si>
  <si>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</si>
  <si>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</si>
  <si>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</si>
  <si>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</si>
  <si>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</si>
  <si>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</si>
  <si>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</si>
  <si>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</si>
  <si>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</si>
  <si>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</si>
  <si>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</si>
  <si>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</si>
  <si>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</si>
  <si>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</si>
  <si>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</si>
  <si>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</si>
  <si>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</si>
  <si>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</si>
  <si>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</si>
  <si>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</si>
  <si>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</si>
  <si>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</si>
  <si>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</si>
  <si>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</si>
  <si>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</si>
  <si>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</si>
  <si>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</si>
  <si>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</si>
  <si>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</si>
  <si>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</si>
  <si>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</si>
  <si>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</si>
  <si>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</si>
  <si>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</si>
  <si>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</si>
  <si>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</si>
  <si>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</si>
  <si>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</si>
  <si>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</si>
  <si>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</si>
  <si>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</si>
  <si>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</si>
  <si>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</si>
  <si>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</si>
  <si>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</si>
  <si>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</si>
  <si>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</si>
  <si>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</si>
  <si>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</si>
  <si>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</si>
  <si>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</si>
  <si>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</si>
  <si>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</si>
  <si>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</si>
  <si>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</si>
  <si>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</si>
  <si>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</si>
  <si>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</si>
  <si>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</si>
  <si>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</si>
  <si>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</si>
  <si>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</si>
  <si>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</si>
  <si>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</si>
  <si>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</si>
  <si>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</si>
  <si>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</si>
  <si>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</si>
  <si>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</si>
  <si>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</si>
  <si>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</si>
  <si>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</si>
  <si>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</si>
  <si>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</si>
  <si>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</si>
  <si>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</si>
  <si>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</si>
  <si>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</si>
  <si>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</si>
  <si>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</si>
  <si>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</si>
  <si>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</si>
  <si>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</si>
  <si>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</si>
  <si>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</si>
  <si>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</si>
  <si>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</si>
  <si>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</si>
  <si>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</si>
  <si>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</si>
  <si>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</si>
  <si>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</si>
  <si>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</si>
  <si>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</si>
  <si>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</si>
  <si>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</si>
  <si>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</si>
  <si>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</si>
  <si>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</si>
  <si>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</si>
  <si>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</si>
  <si>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</si>
  <si>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</si>
  <si>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</si>
  <si>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</si>
  <si>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</si>
  <si>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</si>
  <si>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</si>
  <si>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</si>
  <si>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</si>
  <si>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</si>
  <si>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</si>
  <si>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</si>
  <si>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</si>
  <si>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</si>
  <si>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</si>
  <si>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</si>
  <si>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</si>
  <si>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</si>
  <si>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</si>
  <si>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</si>
  <si>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</si>
  <si>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</si>
  <si>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</si>
  <si>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</si>
  <si>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</si>
  <si>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</si>
  <si>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</si>
  <si>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</si>
  <si>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</si>
  <si>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</si>
  <si>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</si>
  <si>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</si>
  <si>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</si>
  <si>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</si>
  <si>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</si>
  <si>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</si>
  <si>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</si>
  <si>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</si>
  <si>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</si>
  <si>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</si>
  <si>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</si>
  <si>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</si>
  <si>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</si>
  <si>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</si>
  <si>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</si>
  <si>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</si>
  <si>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</si>
  <si>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</si>
  <si>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</si>
  <si>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</si>
  <si>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</si>
  <si>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</si>
  <si>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</si>
  <si>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</si>
  <si>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</si>
  <si>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</si>
  <si>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</si>
  <si>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</si>
  <si>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</si>
  <si>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</si>
  <si>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</si>
  <si>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</si>
  <si>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</si>
  <si>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</si>
  <si>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</si>
  <si>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</si>
  <si>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</si>
  <si>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</si>
  <si>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</si>
  <si>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</si>
  <si>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</si>
  <si>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</si>
  <si>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</si>
  <si>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</si>
  <si>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</si>
  <si>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</si>
  <si>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</si>
  <si>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</si>
  <si>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</si>
  <si>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</si>
  <si>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</si>
  <si>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</si>
  <si>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</si>
  <si>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</si>
  <si>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</si>
  <si>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</si>
  <si>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</si>
  <si>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</si>
  <si>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</si>
  <si>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</si>
  <si>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</si>
  <si>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</si>
  <si>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</si>
  <si>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</si>
  <si>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</si>
  <si>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</si>
  <si>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</si>
  <si>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</si>
  <si>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</si>
  <si>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</si>
  <si>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</si>
  <si>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</si>
  <si>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</si>
  <si>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</si>
  <si>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</si>
  <si>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</si>
  <si>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</si>
  <si>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</si>
  <si>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</si>
  <si>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</si>
  <si>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</si>
  <si>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</si>
  <si>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</si>
  <si>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</si>
  <si>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</si>
  <si>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</si>
  <si>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</si>
  <si>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</si>
  <si>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</si>
  <si>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</si>
  <si>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</si>
  <si>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</si>
  <si>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</si>
  <si>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</si>
  <si>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</si>
  <si>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</si>
  <si>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</si>
  <si>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</si>
  <si>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</si>
  <si>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</si>
  <si>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</si>
  <si>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</si>
  <si>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</si>
  <si>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</si>
  <si>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</si>
  <si>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</si>
  <si>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</si>
  <si>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</si>
  <si>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</si>
  <si>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</si>
  <si>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</si>
  <si>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</si>
  <si>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</si>
  <si>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</si>
  <si>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</si>
  <si>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</si>
  <si>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</si>
  <si>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</si>
  <si>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</si>
  <si>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</si>
  <si>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</si>
  <si>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</si>
  <si>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</si>
  <si>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</si>
  <si>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</si>
  <si>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</si>
  <si>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</si>
  <si>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</si>
  <si>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</si>
  <si>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</si>
  <si>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</si>
  <si>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</si>
  <si>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</si>
  <si>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</si>
  <si>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</si>
  <si>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</si>
  <si>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</si>
  <si>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</si>
  <si>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</si>
  <si>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</si>
  <si>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</si>
  <si>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</si>
  <si>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</si>
  <si>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</si>
  <si>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</si>
  <si>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</si>
  <si>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</si>
  <si>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</si>
  <si>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</si>
  <si>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</si>
  <si>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</si>
  <si>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</si>
  <si>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</si>
  <si>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</si>
  <si>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</si>
  <si>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</si>
  <si>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</si>
  <si>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</si>
  <si>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</si>
  <si>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</si>
  <si>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</si>
  <si>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</si>
  <si>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</si>
  <si>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</si>
  <si>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</si>
  <si>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</si>
  <si>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</si>
  <si>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</si>
  <si>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</si>
  <si>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</si>
  <si>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</si>
  <si>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</si>
  <si>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</si>
  <si>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</si>
  <si>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</si>
  <si>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</si>
  <si>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</si>
  <si>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</si>
  <si>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</si>
  <si>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</si>
  <si>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</si>
  <si>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</si>
  <si>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</si>
  <si>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</si>
  <si>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</si>
  <si>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</si>
  <si>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</si>
  <si>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</si>
  <si>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</si>
  <si>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</si>
  <si>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</si>
  <si>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</si>
  <si>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</si>
  <si>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</si>
  <si>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</si>
  <si>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</si>
  <si>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</si>
  <si>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</si>
  <si>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</si>
  <si>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</si>
  <si>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</si>
  <si>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</si>
  <si>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</si>
  <si>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</si>
  <si>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</si>
  <si>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</si>
  <si>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</si>
  <si>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</si>
  <si>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</si>
  <si>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</si>
  <si>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</si>
  <si>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</si>
  <si>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</si>
  <si>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</si>
  <si>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</si>
  <si>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</si>
  <si>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</si>
  <si>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</si>
  <si>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</si>
  <si>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</si>
  <si>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</si>
  <si>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</si>
  <si>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</si>
  <si>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</si>
  <si>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</si>
  <si>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</si>
  <si>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</si>
  <si>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</si>
  <si>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</si>
  <si>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</si>
  <si>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</si>
  <si>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</si>
  <si>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</si>
  <si>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</si>
  <si>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</si>
  <si>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</si>
  <si>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</si>
  <si>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</si>
  <si>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</si>
  <si>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</si>
  <si>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</si>
  <si>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</si>
  <si>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</si>
  <si>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</si>
  <si>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</si>
  <si>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</si>
  <si>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</si>
  <si>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</si>
  <si>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</si>
  <si>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</si>
  <si>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</si>
  <si>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</si>
  <si>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</si>
  <si>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</si>
  <si>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</si>
  <si>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</si>
  <si>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</si>
  <si>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</si>
  <si>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</si>
  <si>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</si>
  <si>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</si>
  <si>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</si>
  <si>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</si>
  <si>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</si>
  <si>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</si>
  <si>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</si>
  <si>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</si>
  <si>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</si>
  <si>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</si>
  <si>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</si>
  <si>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</si>
  <si>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</si>
  <si>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</si>
  <si>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</si>
  <si>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</si>
  <si>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</si>
  <si>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</si>
  <si>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</si>
  <si>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</si>
  <si>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</si>
  <si>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</si>
  <si>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</si>
  <si>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</si>
  <si>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</si>
  <si>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</si>
  <si>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</si>
  <si>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</si>
  <si>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</si>
  <si>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</si>
  <si>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</si>
  <si>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</si>
  <si>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</si>
  <si>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</si>
  <si>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</si>
  <si>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</si>
  <si>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</si>
  <si>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</si>
  <si>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</si>
  <si>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</si>
  <si>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</si>
  <si>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</si>
  <si>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</si>
  <si>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</si>
  <si>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</si>
  <si>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</si>
  <si>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</si>
  <si>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</si>
  <si>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</si>
  <si>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</si>
  <si>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</si>
  <si>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</si>
  <si>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</si>
  <si>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</si>
  <si>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</si>
  <si>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</si>
  <si>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</si>
  <si>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</si>
  <si>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</si>
  <si>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</si>
  <si>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</si>
  <si>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</si>
  <si>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</si>
  <si>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</si>
  <si>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</si>
  <si>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</si>
  <si>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</si>
  <si>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</si>
  <si>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</si>
  <si>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</si>
  <si>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</si>
  <si>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</si>
  <si>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</si>
  <si>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</si>
  <si>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</si>
  <si>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</si>
  <si>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</si>
  <si>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</si>
  <si>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</si>
  <si>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</si>
  <si>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</si>
  <si>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</si>
  <si>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</si>
  <si>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</si>
  <si>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</si>
  <si>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</si>
  <si>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</si>
  <si>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</si>
  <si>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</si>
  <si>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</si>
  <si>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</si>
  <si>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</si>
  <si>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</si>
  <si>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</si>
  <si>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</si>
  <si>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</si>
  <si>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</si>
  <si>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</si>
  <si>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</si>
  <si>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</si>
  <si>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</si>
  <si>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</si>
  <si>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</si>
  <si>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</si>
  <si>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</si>
  <si>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</si>
  <si>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</si>
  <si>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</si>
  <si>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</si>
  <si>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</si>
  <si>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</si>
  <si>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</si>
  <si>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</si>
  <si>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</si>
  <si>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</si>
  <si>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</si>
  <si>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</si>
  <si>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</si>
  <si>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</si>
  <si>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</si>
  <si>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</si>
  <si>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</si>
  <si>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</si>
  <si>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</si>
  <si>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</si>
  <si>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</si>
  <si>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</si>
  <si>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</si>
  <si>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</si>
  <si>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</si>
  <si>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</si>
  <si>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</si>
  <si>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</si>
  <si>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</si>
  <si>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</si>
  <si>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</si>
  <si>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</si>
  <si>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</si>
  <si>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</si>
  <si>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</si>
  <si>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</si>
  <si>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</si>
  <si>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</si>
  <si>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</si>
  <si>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</si>
  <si>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</si>
  <si>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</si>
  <si>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</si>
  <si>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</si>
  <si>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</si>
  <si>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</si>
  <si>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</si>
  <si>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</si>
  <si>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</si>
  <si>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</si>
  <si>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</si>
  <si>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</si>
  <si>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</si>
  <si>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</si>
  <si>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</si>
  <si>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</si>
  <si>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</si>
  <si>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</si>
  <si>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</si>
  <si>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</si>
  <si>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</si>
  <si>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</si>
  <si>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</si>
  <si>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</si>
  <si>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</si>
  <si>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</si>
  <si>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</si>
  <si>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</si>
  <si>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</si>
  <si>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</si>
  <si>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</si>
  <si>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</si>
  <si>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</si>
  <si>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</si>
  <si>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</si>
  <si>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</si>
  <si>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</si>
  <si>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</si>
  <si>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</si>
  <si>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</si>
  <si>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</si>
  <si>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</si>
  <si>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</si>
  <si>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</si>
  <si>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</si>
  <si>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</si>
  <si>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</si>
  <si>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</si>
  <si>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</si>
  <si>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</si>
  <si>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</si>
  <si>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</si>
  <si>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</si>
  <si>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</si>
  <si>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</si>
  <si>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</si>
  <si>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</si>
  <si>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</si>
  <si>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</si>
  <si>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</si>
  <si>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</si>
  <si>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</si>
  <si>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</si>
  <si>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</si>
  <si>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</si>
  <si>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</si>
  <si>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</si>
  <si>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</si>
  <si>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</si>
  <si>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</si>
  <si>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</si>
  <si>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</si>
  <si>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</si>
  <si>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</si>
  <si>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</si>
  <si>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</si>
  <si>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</si>
  <si>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</si>
  <si>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</si>
  <si>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</si>
  <si>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</si>
  <si>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</si>
  <si>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</si>
  <si>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</si>
  <si>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</si>
  <si>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</si>
  <si>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</si>
  <si>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</si>
  <si>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</si>
  <si>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</si>
  <si>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</si>
  <si>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</si>
  <si>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</si>
  <si>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</si>
  <si>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</si>
  <si>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</si>
  <si>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</si>
  <si>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</si>
  <si>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</si>
  <si>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</si>
  <si>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</si>
  <si>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</si>
  <si>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</si>
  <si>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</si>
  <si>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</si>
  <si>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</si>
  <si>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</si>
  <si>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</si>
  <si>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</si>
  <si>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</si>
  <si>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</si>
  <si>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</si>
  <si>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</si>
  <si>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</si>
  <si>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</si>
  <si>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</si>
  <si>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</si>
  <si>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</si>
  <si>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</si>
  <si>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</si>
  <si>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</si>
  <si>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</si>
  <si>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</si>
  <si>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</si>
  <si>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</si>
  <si>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</si>
  <si>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</si>
  <si>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</si>
  <si>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</si>
  <si>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</si>
  <si>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</si>
  <si>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</si>
  <si>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</si>
  <si>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</si>
  <si>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</si>
  <si>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</si>
  <si>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</si>
  <si>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</si>
  <si>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</si>
  <si>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</si>
  <si>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</si>
  <si>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</si>
  <si>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</si>
  <si>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</si>
  <si>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</si>
  <si>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</si>
  <si>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</si>
  <si>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</si>
  <si>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</si>
  <si>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</si>
  <si>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</si>
  <si>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</si>
  <si>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</si>
  <si>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</si>
  <si>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</si>
  <si>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</si>
  <si>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</si>
  <si>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</si>
  <si>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</si>
  <si>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</si>
  <si>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</si>
  <si>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</si>
  <si>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</si>
  <si>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</si>
  <si>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</si>
  <si>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</si>
  <si>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</si>
  <si>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</si>
  <si>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</si>
  <si>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</si>
  <si>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</si>
  <si>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</si>
  <si>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</si>
  <si>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</si>
  <si>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</si>
  <si>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</si>
  <si>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</si>
  <si>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</si>
  <si>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</si>
  <si>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</si>
  <si>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</si>
  <si>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</si>
  <si>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</si>
  <si>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</si>
  <si>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</si>
  <si>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</si>
  <si>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</si>
  <si>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</si>
  <si>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</si>
  <si>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</si>
  <si>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</si>
  <si>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</si>
  <si>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</si>
  <si>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</si>
  <si>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</si>
  <si>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</si>
  <si>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</si>
  <si>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</si>
  <si>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</si>
  <si>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</si>
  <si>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</si>
  <si>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</si>
  <si>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</si>
  <si>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</si>
  <si>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</si>
  <si>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</si>
  <si>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</si>
  <si>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</si>
  <si>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</si>
  <si>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</si>
  <si>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</si>
  <si>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</si>
  <si>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</si>
  <si>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</si>
  <si>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</si>
  <si>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</si>
  <si>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</si>
  <si>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</si>
  <si>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</si>
  <si>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</si>
  <si>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</si>
  <si>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</si>
  <si>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</si>
  <si>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</si>
  <si>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</si>
  <si>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</si>
  <si>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</si>
  <si>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</si>
  <si>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</si>
  <si>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</si>
  <si>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</si>
  <si>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</si>
  <si>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</si>
  <si>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</si>
  <si>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</si>
  <si>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</si>
  <si>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</si>
  <si>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</si>
  <si>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</si>
  <si>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</si>
  <si>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</si>
  <si>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</si>
  <si>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</si>
  <si>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</si>
  <si>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</si>
  <si>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</si>
  <si>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</si>
  <si>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</si>
  <si>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</si>
  <si>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</si>
  <si>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</si>
  <si>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</si>
  <si>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</si>
  <si>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</si>
  <si>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</si>
  <si>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</si>
  <si>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</si>
  <si>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</si>
  <si>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</si>
  <si>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</si>
  <si>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</si>
  <si>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</si>
  <si>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</si>
  <si>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</si>
  <si>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</si>
  <si>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</si>
  <si>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</si>
  <si>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</si>
  <si>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</si>
  <si>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</si>
  <si>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</si>
  <si>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</si>
  <si>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</si>
  <si>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</si>
  <si>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</si>
  <si>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</si>
  <si>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</si>
  <si>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</si>
  <si>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</si>
  <si>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</si>
  <si>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</si>
  <si>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</si>
  <si>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</si>
  <si>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</si>
  <si>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</si>
  <si>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</si>
  <si>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</si>
  <si>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</si>
  <si>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</si>
  <si>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</si>
  <si>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</si>
  <si>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</si>
  <si>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</si>
  <si>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</si>
  <si>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</si>
  <si>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</si>
  <si>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</si>
  <si>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</si>
  <si>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</si>
  <si>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</si>
  <si>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</si>
  <si>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</si>
  <si>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</si>
  <si>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</si>
  <si>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</si>
  <si>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</si>
  <si>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</si>
  <si>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</si>
  <si>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</si>
  <si>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</si>
  <si>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</si>
  <si>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</si>
  <si>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</si>
  <si>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</si>
  <si>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</si>
  <si>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</si>
  <si>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</si>
  <si>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</si>
  <si>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</si>
  <si>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</si>
  <si>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</si>
  <si>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</si>
  <si>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</si>
  <si>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</si>
  <si>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</si>
  <si>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</si>
  <si>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</si>
  <si>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</si>
  <si>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</si>
  <si>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</si>
  <si>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</si>
  <si>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</si>
  <si>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</si>
  <si>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</si>
  <si>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</si>
  <si>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</si>
  <si>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</si>
  <si>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</si>
  <si>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</si>
  <si>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</si>
  <si>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</si>
  <si>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</si>
  <si>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</si>
  <si>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</si>
  <si>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</si>
  <si>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</si>
  <si>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</si>
  <si>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</si>
  <si>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</si>
  <si>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</si>
  <si>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</si>
  <si>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</si>
  <si>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</si>
  <si>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</si>
  <si>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</si>
  <si>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</si>
  <si>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</si>
  <si>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</si>
  <si>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</si>
  <si>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</si>
  <si>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</si>
  <si>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</si>
  <si>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</si>
  <si>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</si>
  <si>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</si>
  <si>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</si>
  <si>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</si>
  <si>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</si>
  <si>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</si>
  <si>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</si>
  <si>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</si>
  <si>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</si>
  <si>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</si>
  <si>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</si>
  <si>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</si>
  <si>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</si>
  <si>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</si>
  <si>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</si>
  <si>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</si>
  <si>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</si>
  <si>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</si>
  <si>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</si>
  <si>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</si>
  <si>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</si>
  <si>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</si>
  <si>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</si>
  <si>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</si>
  <si>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</si>
  <si>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</si>
  <si>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</si>
  <si>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</si>
  <si>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</si>
  <si>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</si>
  <si>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</si>
  <si>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</si>
  <si>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</si>
  <si>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</si>
  <si>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</si>
  <si>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</si>
  <si>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</si>
  <si>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</si>
  <si>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</si>
  <si>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</si>
  <si>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</si>
  <si>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</si>
  <si>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</si>
  <si>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</si>
  <si>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</si>
  <si>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</si>
  <si>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</si>
  <si>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</si>
  <si>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</si>
  <si>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</si>
  <si>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</si>
  <si>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</si>
  <si>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</si>
  <si>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</si>
  <si>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</si>
  <si>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</si>
  <si>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</si>
  <si>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</si>
  <si>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</si>
  <si>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</si>
  <si>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</si>
  <si>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</si>
  <si>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</si>
  <si>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</si>
  <si>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</si>
  <si>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</si>
  <si>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</si>
  <si>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</si>
  <si>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</si>
  <si>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</si>
  <si>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</si>
  <si>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</si>
  <si>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</si>
  <si>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</si>
  <si>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</si>
  <si>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</si>
  <si>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</si>
  <si>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</si>
  <si>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</si>
  <si>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</si>
  <si>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</si>
  <si>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</si>
  <si>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</si>
  <si>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</si>
  <si>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</si>
  <si>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</si>
  <si>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</si>
  <si>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</si>
  <si>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</si>
  <si>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</si>
  <si>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</si>
  <si>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</si>
  <si>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</si>
  <si>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</si>
  <si>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</si>
  <si>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</si>
  <si>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</si>
  <si>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</si>
  <si>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</si>
  <si>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</si>
  <si>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</si>
  <si>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</si>
  <si>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</si>
  <si>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</si>
  <si>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</si>
  <si>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</si>
  <si>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</si>
  <si>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</si>
  <si>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</si>
  <si>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</si>
  <si>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</si>
  <si>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</si>
  <si>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</si>
  <si>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</si>
  <si>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</si>
  <si>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</si>
  <si>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</si>
  <si>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</si>
  <si>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</si>
  <si>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</si>
  <si>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</si>
  <si>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</si>
  <si>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</si>
  <si>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</si>
  <si>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</si>
  <si>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</si>
  <si>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</si>
  <si>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</si>
  <si>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</si>
  <si>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</si>
  <si>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</si>
  <si>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</si>
  <si>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</si>
  <si>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</si>
  <si>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</si>
  <si>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</si>
  <si>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</si>
  <si>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</si>
  <si>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</si>
  <si>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</si>
  <si>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</si>
  <si>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</si>
  <si>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</si>
  <si>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</si>
  <si>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</si>
  <si>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</si>
  <si>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</si>
  <si>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</si>
  <si>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</si>
  <si>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</si>
  <si>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</si>
  <si>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</si>
  <si>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</si>
  <si>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</si>
  <si>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</si>
  <si>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</si>
  <si>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</si>
  <si>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</si>
  <si>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</si>
  <si>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</si>
  <si>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</si>
  <si>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</si>
  <si>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</si>
  <si>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</si>
  <si>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</si>
  <si>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</si>
  <si>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</si>
  <si>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</si>
  <si>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</si>
  <si>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</si>
  <si>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</si>
  <si>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</si>
  <si>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</si>
  <si>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</si>
  <si>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</si>
  <si>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</si>
  <si>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</si>
  <si>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</si>
  <si>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</si>
  <si>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</si>
  <si>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</si>
  <si>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</si>
  <si>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</si>
  <si>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</si>
  <si>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</si>
  <si>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</si>
  <si>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</si>
  <si>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</si>
  <si>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</si>
  <si>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</si>
  <si>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</si>
  <si>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</si>
  <si>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</si>
  <si>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</si>
  <si>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</si>
  <si>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</si>
  <si>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</si>
  <si>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</si>
  <si>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</si>
  <si>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</si>
  <si>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</si>
  <si>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</si>
  <si>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</si>
  <si>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</si>
  <si>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</si>
  <si>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</si>
  <si>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</si>
  <si>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</si>
  <si>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</si>
  <si>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</si>
  <si>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</si>
  <si>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</si>
  <si>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</si>
  <si>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</si>
  <si>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</si>
  <si>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</si>
  <si>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</si>
  <si>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</si>
  <si>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</si>
  <si>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</si>
  <si>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</si>
  <si>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</si>
  <si>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</si>
  <si>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</si>
  <si>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</si>
  <si>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</si>
  <si>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</si>
  <si>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</si>
  <si>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</si>
  <si>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</si>
  <si>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</si>
  <si>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</si>
  <si>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</si>
  <si>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</si>
  <si>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</si>
  <si>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</si>
  <si>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</si>
  <si>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</si>
  <si>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</si>
  <si>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</si>
  <si>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</si>
  <si>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</si>
  <si>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</si>
  <si>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</si>
  <si>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</si>
  <si>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</si>
  <si>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</si>
  <si>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</si>
  <si>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</si>
  <si>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</si>
  <si>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</si>
  <si>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</si>
  <si>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</si>
  <si>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</si>
  <si>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</si>
  <si>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</si>
  <si>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</si>
  <si>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</si>
  <si>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</si>
  <si>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</si>
  <si>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</si>
  <si>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</si>
  <si>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</si>
  <si>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</si>
  <si>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</si>
  <si>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</si>
  <si>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</si>
  <si>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</si>
  <si>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</si>
  <si>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</si>
  <si>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</si>
  <si>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</si>
  <si>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</si>
  <si>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</si>
  <si>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</si>
  <si>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</si>
  <si>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</si>
  <si>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</si>
  <si>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</si>
  <si>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</si>
  <si>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</si>
  <si>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</si>
  <si>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</si>
  <si>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</si>
  <si>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</si>
  <si>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</si>
  <si>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</si>
  <si>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</si>
  <si>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</si>
  <si>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</si>
  <si>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</si>
  <si>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</si>
  <si>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</si>
  <si>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</si>
  <si>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</si>
  <si>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</si>
  <si>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</si>
  <si>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</si>
  <si>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</si>
  <si>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</si>
  <si>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</si>
  <si>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</si>
  <si>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</si>
  <si>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</si>
  <si>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</si>
  <si>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</si>
  <si>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</si>
  <si>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</si>
  <si>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</si>
  <si>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</si>
  <si>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</si>
  <si>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</si>
  <si>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</si>
  <si>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</si>
  <si>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</si>
  <si>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</si>
  <si>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</si>
  <si>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</si>
  <si>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</si>
  <si>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</si>
  <si>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</si>
  <si>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</si>
  <si>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</si>
  <si>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</si>
  <si>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</si>
  <si>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</si>
  <si>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</si>
  <si>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</si>
  <si>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</si>
  <si>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</si>
  <si>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</si>
  <si>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</si>
  <si>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</si>
  <si>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</si>
  <si>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</si>
  <si>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</si>
  <si>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</si>
  <si>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</si>
  <si>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</si>
  <si>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</si>
  <si>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</si>
  <si>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</si>
  <si>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</si>
  <si>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</si>
  <si>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</si>
  <si>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</si>
  <si>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</si>
  <si>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</si>
  <si>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</si>
  <si>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</si>
  <si>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</si>
  <si>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</si>
  <si>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</si>
  <si>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</si>
  <si>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</si>
  <si>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</si>
  <si>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</si>
  <si>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</si>
  <si>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</si>
  <si>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</si>
  <si>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</si>
  <si>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</si>
  <si>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</si>
  <si>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</si>
  <si>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</si>
  <si>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</si>
  <si>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</si>
  <si>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</si>
  <si>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</si>
  <si>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</si>
  <si>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</si>
  <si>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</si>
  <si>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</si>
  <si>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</si>
  <si>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</si>
  <si>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</si>
  <si>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</si>
  <si>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</si>
  <si>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</si>
  <si>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</si>
  <si>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</si>
  <si>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</si>
  <si>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</si>
  <si>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</si>
  <si>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</si>
  <si>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</si>
  <si>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</si>
  <si>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</si>
  <si>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</si>
  <si>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</si>
  <si>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</si>
  <si>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</si>
  <si>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</si>
  <si>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</si>
  <si>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</si>
  <si>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</si>
  <si>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</si>
  <si>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</si>
  <si>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</si>
  <si>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</si>
  <si>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</si>
  <si>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</si>
  <si>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</si>
  <si>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</si>
  <si>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</si>
  <si>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</si>
  <si>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</si>
  <si>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</si>
  <si>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</si>
  <si>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</si>
  <si>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</si>
  <si>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</si>
  <si>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</si>
  <si>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</si>
  <si>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</si>
  <si>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</si>
  <si>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</si>
  <si>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</si>
  <si>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</si>
  <si>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</si>
  <si>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</si>
  <si>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</si>
  <si>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</si>
  <si>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</si>
  <si>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</si>
  <si>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</si>
  <si>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</si>
  <si>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</si>
  <si>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</si>
  <si>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</si>
  <si>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</si>
  <si>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</si>
  <si>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</si>
  <si>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</si>
  <si>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</si>
  <si>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</si>
  <si>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</si>
  <si>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</si>
  <si>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</si>
  <si>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</si>
  <si>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</si>
  <si>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</si>
  <si>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</si>
  <si>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</si>
  <si>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</si>
  <si>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</si>
  <si>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</si>
  <si>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</si>
  <si>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</si>
  <si>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</si>
  <si>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</si>
  <si>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</si>
  <si>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</si>
  <si>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</si>
  <si>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</si>
  <si>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</si>
  <si>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</si>
  <si>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</si>
  <si>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</si>
  <si>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</si>
  <si>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</si>
  <si>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</si>
  <si>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</si>
  <si>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</si>
  <si>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</si>
  <si>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</si>
  <si>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</si>
  <si>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</si>
  <si>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</si>
  <si>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</si>
  <si>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</si>
  <si>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</si>
  <si>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</si>
  <si>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</si>
  <si>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</si>
  <si>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</si>
  <si>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</si>
  <si>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</si>
  <si>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</si>
  <si>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</si>
  <si>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</si>
  <si>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</si>
  <si>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</si>
  <si>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</si>
  <si>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</si>
  <si>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</si>
  <si>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</si>
  <si>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</si>
  <si>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</si>
  <si>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</si>
  <si>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</si>
  <si>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</si>
  <si>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</si>
  <si>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</si>
  <si>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</si>
  <si>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</si>
  <si>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</si>
  <si>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</si>
  <si>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</si>
  <si>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</si>
  <si>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</si>
  <si>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</si>
  <si>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</si>
  <si>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</si>
  <si>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</si>
  <si>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</si>
  <si>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</si>
  <si>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</si>
  <si>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</si>
  <si>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</si>
  <si>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</si>
  <si>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</si>
  <si>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</si>
  <si>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</si>
  <si>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</si>
  <si>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</si>
  <si>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</si>
  <si>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</si>
  <si>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</si>
  <si>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</si>
  <si>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</si>
  <si>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</si>
  <si>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</si>
  <si>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</si>
  <si>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</si>
  <si>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</si>
  <si>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</si>
  <si>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</si>
  <si>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</si>
  <si>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</si>
  <si>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</si>
  <si>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</si>
  <si>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</si>
  <si>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</si>
  <si>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</si>
  <si>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</si>
  <si>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</si>
  <si>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</si>
  <si>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</si>
  <si>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</si>
  <si>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</si>
  <si>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</si>
  <si>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</si>
  <si>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</si>
  <si>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</si>
  <si>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</si>
  <si>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</si>
  <si>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</si>
  <si>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</si>
  <si>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</si>
  <si>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</si>
  <si>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</si>
  <si>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</si>
  <si>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</si>
  <si>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</si>
  <si>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</si>
  <si>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</si>
  <si>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</si>
  <si>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</si>
  <si>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</si>
  <si>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</si>
  <si>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</si>
  <si>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</si>
  <si>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</si>
  <si>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</si>
  <si>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</si>
  <si>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</si>
  <si>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</si>
  <si>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</si>
  <si>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</si>
  <si>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</si>
  <si>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</si>
  <si>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</si>
  <si>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</si>
  <si>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</si>
  <si>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</si>
  <si>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</si>
  <si>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</si>
  <si>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</si>
  <si>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</si>
  <si>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</si>
  <si>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</si>
  <si>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</si>
  <si>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</si>
  <si>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</si>
  <si>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</si>
  <si>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</si>
  <si>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</si>
  <si>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</si>
  <si>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</si>
  <si>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</si>
  <si>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</si>
  <si>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</si>
  <si>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</si>
  <si>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</si>
  <si>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</si>
  <si>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</si>
  <si>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</si>
  <si>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</si>
  <si>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</si>
  <si>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</si>
  <si>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</si>
  <si>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</si>
  <si>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</si>
  <si>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</si>
  <si>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</si>
  <si>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</si>
  <si>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</si>
  <si>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</si>
  <si>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</si>
  <si>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</si>
  <si>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</si>
  <si>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</si>
  <si>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</si>
  <si>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</si>
  <si>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</si>
  <si>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</si>
  <si>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</si>
  <si>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</si>
  <si>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</si>
  <si>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</si>
  <si>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</si>
  <si>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</si>
  <si>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</si>
  <si>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</si>
  <si>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</si>
  <si>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</si>
  <si>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</si>
  <si>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</si>
  <si>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</si>
  <si>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</si>
  <si>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</si>
  <si>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</si>
  <si>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</si>
  <si>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</si>
  <si>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</si>
  <si>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</si>
  <si>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</si>
  <si>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</si>
  <si>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</si>
  <si>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</si>
  <si>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</si>
  <si>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</si>
  <si>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</si>
  <si>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</si>
  <si>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</si>
  <si>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</si>
  <si>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</si>
  <si>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</si>
  <si>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</si>
  <si>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</si>
  <si>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</si>
  <si>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</si>
  <si>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</si>
  <si>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</si>
  <si>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</si>
  <si>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</si>
  <si>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</si>
  <si>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</si>
  <si>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</si>
  <si>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</si>
  <si>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</si>
  <si>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</si>
  <si>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</si>
  <si>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</si>
  <si>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</si>
  <si>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</si>
  <si>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</si>
  <si>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</si>
  <si>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</si>
  <si>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</si>
  <si>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</si>
  <si>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</si>
  <si>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</si>
  <si>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</si>
  <si>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</si>
  <si>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</si>
  <si>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</si>
  <si>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</si>
  <si>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</si>
  <si>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</si>
  <si>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</si>
  <si>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</si>
  <si>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</si>
  <si>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</si>
  <si>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</si>
  <si>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</si>
  <si>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</si>
  <si>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</si>
  <si>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</si>
  <si>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</si>
  <si>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</si>
  <si>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</si>
  <si>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</si>
  <si>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</si>
  <si>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</si>
  <si>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</si>
  <si>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</si>
  <si>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</si>
  <si>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</si>
  <si>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</si>
  <si>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</si>
  <si>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</si>
  <si>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</si>
  <si>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</si>
  <si>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</si>
  <si>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</si>
  <si>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</si>
  <si>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</si>
  <si>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</si>
  <si>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</si>
  <si>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</si>
  <si>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</si>
  <si>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</si>
  <si>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</si>
  <si>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</si>
  <si>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</si>
  <si>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</si>
  <si>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</si>
  <si>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</si>
  <si>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</si>
  <si>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</si>
  <si>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</si>
  <si>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</si>
  <si>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</si>
  <si>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</si>
  <si>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</si>
  <si>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</si>
  <si>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</si>
  <si>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</si>
  <si>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</si>
  <si>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</si>
  <si>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</si>
  <si>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</si>
  <si>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</si>
  <si>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</si>
  <si>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</si>
  <si>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</si>
  <si>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</si>
  <si>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</si>
  <si>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</si>
  <si>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</si>
  <si>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</si>
  <si>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</si>
  <si>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</si>
  <si>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</si>
  <si>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</si>
  <si>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</si>
  <si>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</si>
  <si>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</si>
  <si>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</si>
  <si>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</si>
  <si>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</si>
  <si>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</si>
  <si>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</si>
  <si>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</si>
  <si>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</si>
  <si>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</si>
  <si>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</si>
  <si>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</si>
  <si>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</si>
  <si>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</si>
  <si>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</si>
  <si>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</si>
  <si>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</si>
  <si>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</si>
  <si>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</si>
  <si>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</si>
  <si>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</si>
  <si>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</si>
  <si>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</si>
  <si>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</si>
  <si>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</si>
  <si>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</si>
  <si>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</si>
  <si>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</si>
  <si>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</si>
  <si>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</si>
  <si>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</si>
  <si>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</si>
  <si>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</si>
  <si>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</si>
  <si>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</si>
  <si>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</si>
  <si>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</si>
  <si>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</si>
  <si>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</si>
  <si>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</si>
  <si>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</si>
  <si>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</si>
  <si>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</si>
  <si>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</si>
  <si>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</si>
  <si>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</si>
  <si>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</si>
  <si>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</si>
  <si>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</si>
  <si>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</si>
  <si>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</si>
  <si>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</si>
  <si>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</si>
  <si>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</si>
  <si>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</si>
  <si>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</si>
  <si>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</si>
  <si>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</si>
  <si>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</si>
  <si>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</si>
  <si>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</si>
  <si>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</si>
  <si>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</si>
  <si>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</si>
  <si>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</si>
  <si>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</si>
  <si>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</si>
  <si>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</si>
  <si>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</si>
  <si>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</si>
  <si>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</si>
  <si>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</si>
  <si>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</si>
  <si>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</si>
  <si>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</si>
  <si>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</si>
  <si>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</si>
  <si>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</si>
  <si>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</si>
  <si>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</si>
  <si>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</si>
  <si>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</si>
  <si>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</si>
  <si>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</si>
  <si>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</si>
  <si>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</si>
  <si>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</si>
  <si>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</si>
  <si>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</si>
  <si>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</si>
  <si>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</si>
  <si>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</si>
  <si>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</si>
  <si>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</si>
  <si>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</si>
  <si>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</si>
  <si>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</si>
  <si>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</si>
  <si>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</si>
  <si>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</si>
  <si>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</si>
  <si>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</si>
  <si>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</si>
  <si>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</si>
  <si>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</si>
  <si>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</si>
  <si>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</si>
  <si>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</si>
  <si>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</si>
  <si>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</si>
  <si>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</si>
  <si>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</si>
  <si>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</si>
  <si>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</si>
  <si>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</si>
  <si>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</si>
  <si>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</si>
  <si>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</si>
  <si>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</si>
  <si>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</si>
  <si>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</si>
  <si>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</si>
  <si>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</si>
  <si>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</si>
  <si>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</si>
  <si>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</si>
  <si>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</si>
  <si>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</si>
  <si>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</si>
  <si>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</si>
  <si>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</si>
  <si>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</si>
  <si>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</si>
  <si>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</si>
  <si>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</si>
  <si>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</si>
  <si>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</si>
  <si>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</si>
  <si>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</si>
  <si>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</si>
  <si>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</si>
  <si>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</si>
  <si>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</si>
  <si>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</si>
  <si>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</si>
  <si>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</si>
  <si>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</si>
  <si>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</si>
  <si>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</si>
  <si>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</si>
  <si>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</si>
  <si>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</si>
  <si>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</si>
  <si>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</si>
  <si>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</si>
  <si>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</si>
  <si>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</si>
  <si>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</si>
  <si>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</si>
  <si>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</si>
  <si>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</si>
  <si>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</si>
  <si>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</si>
  <si>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</si>
  <si>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</si>
  <si>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</si>
  <si>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</si>
  <si>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</si>
  <si>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</si>
  <si>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</si>
  <si>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</si>
  <si>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</si>
  <si>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</si>
  <si>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</si>
  <si>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</si>
  <si>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</si>
  <si>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</si>
  <si>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</si>
  <si>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</si>
  <si>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</si>
  <si>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</si>
  <si>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</si>
  <si>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</si>
  <si>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</si>
  <si>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</si>
  <si>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</si>
  <si>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</si>
  <si>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</si>
  <si>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</si>
  <si>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</si>
  <si>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</si>
  <si>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</si>
  <si>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</si>
  <si>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</si>
  <si>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</si>
  <si>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</si>
  <si>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</si>
  <si>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</si>
  <si>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</si>
  <si>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</si>
  <si>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</si>
  <si>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</si>
  <si>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</si>
  <si>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</si>
  <si>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</si>
  <si>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</si>
  <si>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</si>
  <si>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</si>
  <si>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</si>
  <si>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</si>
  <si>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</si>
  <si>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</si>
  <si>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</si>
  <si>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</si>
  <si>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</si>
  <si>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</si>
  <si>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</si>
  <si>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</si>
  <si>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</si>
  <si>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</si>
  <si>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</si>
  <si>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</si>
  <si>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</si>
  <si>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</si>
  <si>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</si>
  <si>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</si>
  <si>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</si>
  <si>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</si>
  <si>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</si>
  <si>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</si>
  <si>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</si>
  <si>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</si>
  <si>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</si>
  <si>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</si>
  <si>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</si>
  <si>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</si>
  <si>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</si>
  <si>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</si>
  <si>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</si>
  <si>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</si>
  <si>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</si>
  <si>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</si>
  <si>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</si>
  <si>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</si>
  <si>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</si>
  <si>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</si>
  <si>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</si>
  <si>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</si>
  <si>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</si>
  <si>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</si>
  <si>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</si>
  <si>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</si>
  <si>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</si>
  <si>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</si>
  <si>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</si>
  <si>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</si>
  <si>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</si>
  <si>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</si>
  <si>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</si>
  <si>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</si>
  <si>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</si>
  <si>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</si>
  <si>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</si>
  <si>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</si>
  <si>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</si>
  <si>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</si>
  <si>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</si>
  <si>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</si>
  <si>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</si>
  <si>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</si>
  <si>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</si>
  <si>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</si>
  <si>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</si>
  <si>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</si>
  <si>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</si>
  <si>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</si>
  <si>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</si>
  <si>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</si>
  <si>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</si>
  <si>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</si>
  <si>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</si>
  <si>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</si>
  <si>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</si>
  <si>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</si>
  <si>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</si>
  <si>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</si>
  <si>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</si>
  <si>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</si>
  <si>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</si>
  <si>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</si>
  <si>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</si>
  <si>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</si>
  <si>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</si>
  <si>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</si>
  <si>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</si>
  <si>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</si>
  <si>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</si>
  <si>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</si>
  <si>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</si>
  <si>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</si>
  <si>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</si>
  <si>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</si>
  <si>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</si>
  <si>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</si>
  <si>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</si>
  <si>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</si>
  <si>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</si>
  <si>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</si>
  <si>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</si>
  <si>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</si>
  <si>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</si>
  <si>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</si>
  <si>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</si>
  <si>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</si>
  <si>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</si>
  <si>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</si>
  <si>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</si>
  <si>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</si>
  <si>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</si>
  <si>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</si>
  <si>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</si>
  <si>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</si>
  <si>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</si>
  <si>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</si>
  <si>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</si>
  <si>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</si>
  <si>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</si>
  <si>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</si>
  <si>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</si>
  <si>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</si>
  <si>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</si>
  <si>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</si>
  <si>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</si>
  <si>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</si>
  <si>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</si>
  <si>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</si>
  <si>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</si>
  <si>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</si>
  <si>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</si>
  <si>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</si>
  <si>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</si>
  <si>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</si>
  <si>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</si>
  <si>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</si>
  <si>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</si>
  <si>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</si>
  <si>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</si>
  <si>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</si>
  <si>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</si>
  <si>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</si>
  <si>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</si>
  <si>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</si>
  <si>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</si>
  <si>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</si>
  <si>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</si>
  <si>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</si>
  <si>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</si>
  <si>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</si>
  <si>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</si>
  <si>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</si>
  <si>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</si>
  <si>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</si>
  <si>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</si>
  <si>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</si>
  <si>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</si>
  <si>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</si>
  <si>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</si>
  <si>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</si>
  <si>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</si>
  <si>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</si>
  <si>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</si>
  <si>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</si>
  <si>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</si>
  <si>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</si>
  <si>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</si>
  <si>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</si>
  <si>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</si>
  <si>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</si>
  <si>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</si>
  <si>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</si>
  <si>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</si>
  <si>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</si>
  <si>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</si>
  <si>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</si>
  <si>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</si>
  <si>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</si>
  <si>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</si>
  <si>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</si>
  <si>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</si>
  <si>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</si>
  <si>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</si>
  <si>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</si>
  <si>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</si>
  <si>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</si>
  <si>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</si>
  <si>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</si>
  <si>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</si>
  <si>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</si>
  <si>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</si>
  <si>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</si>
  <si>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</si>
  <si>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</si>
  <si>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</si>
  <si>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</si>
  <si>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</si>
  <si>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</si>
  <si>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</si>
  <si>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</si>
  <si>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</si>
  <si>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</si>
  <si>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</si>
  <si>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</si>
  <si>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</si>
  <si>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</si>
  <si>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</si>
  <si>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</si>
  <si>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</si>
  <si>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</si>
  <si>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</si>
  <si>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</si>
  <si>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</si>
  <si>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</si>
  <si>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</si>
  <si>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</si>
  <si>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</si>
  <si>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</si>
  <si>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</si>
  <si>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</si>
  <si>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</si>
  <si>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</si>
  <si>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</si>
  <si>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</si>
  <si>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</si>
  <si>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</si>
  <si>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</si>
  <si>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</si>
  <si>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</si>
  <si>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</si>
  <si>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</si>
  <si>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</si>
  <si>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</si>
  <si>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</si>
  <si>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</si>
  <si>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</si>
  <si>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</si>
  <si>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</si>
  <si>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</si>
  <si>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</si>
  <si>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</si>
  <si>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</si>
  <si>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</si>
  <si>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</si>
  <si>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</si>
  <si>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</si>
  <si>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</si>
  <si>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</si>
  <si>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</si>
  <si>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</si>
  <si>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</si>
  <si>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</si>
  <si>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</si>
  <si>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</si>
  <si>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</si>
  <si>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</si>
  <si>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</si>
  <si>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</si>
  <si>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</si>
  <si>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</si>
  <si>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</si>
  <si>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</si>
  <si>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</si>
  <si>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</si>
  <si>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</si>
  <si>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</si>
  <si>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</si>
  <si>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</si>
  <si>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</si>
  <si>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</si>
  <si>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</si>
  <si>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</si>
  <si>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</si>
  <si>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</si>
  <si>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</si>
  <si>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</si>
  <si>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</si>
  <si>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</si>
  <si>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</si>
  <si>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</si>
  <si>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</si>
  <si>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</si>
  <si>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</si>
  <si>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</si>
  <si>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</si>
  <si>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</si>
  <si>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</si>
  <si>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</si>
  <si>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</si>
  <si>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</si>
  <si>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</si>
  <si>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</si>
  <si>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</si>
  <si>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</si>
  <si>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</si>
  <si>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</si>
  <si>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</si>
  <si>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</si>
  <si>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</si>
  <si>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</si>
  <si>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</si>
  <si>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</si>
  <si>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</si>
  <si>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</si>
  <si>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</si>
  <si>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</si>
  <si>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</si>
  <si>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</si>
  <si>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</si>
  <si>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</si>
  <si>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</si>
  <si>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</si>
  <si>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</si>
  <si>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</si>
  <si>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</si>
  <si>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</si>
  <si>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</si>
  <si>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</si>
  <si>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</si>
  <si>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</si>
  <si>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</si>
  <si>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</si>
  <si>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</si>
  <si>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</si>
  <si>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</si>
  <si>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</si>
  <si>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</si>
  <si>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</si>
  <si>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</si>
  <si>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</si>
  <si>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</si>
  <si>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</si>
  <si>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</si>
  <si>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</si>
  <si>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</si>
  <si>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</si>
  <si>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</si>
  <si>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</si>
  <si>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</si>
  <si>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</si>
  <si>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</si>
  <si>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</si>
  <si>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</si>
  <si>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</si>
  <si>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</si>
  <si>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</si>
  <si>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</si>
  <si>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</si>
  <si>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</si>
  <si>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</si>
  <si>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</si>
  <si>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</si>
  <si>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</si>
  <si>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</si>
  <si>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</si>
  <si>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</si>
  <si>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</si>
  <si>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</si>
  <si>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</si>
  <si>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</si>
  <si>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</si>
  <si>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</si>
  <si>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</si>
  <si>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</si>
  <si>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</si>
  <si>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</si>
  <si>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</si>
  <si>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</si>
  <si>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</si>
  <si>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</si>
  <si>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</si>
  <si>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</si>
  <si>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</si>
  <si>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</si>
  <si>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</si>
  <si>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</si>
  <si>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</si>
  <si>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</si>
  <si>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</si>
  <si>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</si>
  <si>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</si>
  <si>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</si>
  <si>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</si>
  <si>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</si>
  <si>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</si>
  <si>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</si>
  <si>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</si>
  <si>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</si>
  <si>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</si>
  <si>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</si>
  <si>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</si>
  <si>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</si>
  <si>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</si>
  <si>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</si>
  <si>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</si>
  <si>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</si>
  <si>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</si>
  <si>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</si>
  <si>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</si>
  <si>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</si>
  <si>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</si>
  <si>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</si>
  <si>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</si>
  <si>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</si>
  <si>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</si>
  <si>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</si>
  <si>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</si>
  <si>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</si>
  <si>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</si>
  <si>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</si>
  <si>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</si>
  <si>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</si>
  <si>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</si>
  <si>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</si>
  <si>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</si>
  <si>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</si>
  <si>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</si>
  <si>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</si>
  <si>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</si>
  <si>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</si>
  <si>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</si>
  <si>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</si>
  <si>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</si>
  <si>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</si>
  <si>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</si>
  <si>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</si>
  <si>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</si>
  <si>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</si>
  <si>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</si>
  <si>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</si>
  <si>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</si>
  <si>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</si>
  <si>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</si>
  <si>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</si>
  <si>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</si>
  <si>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</si>
  <si>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</si>
  <si>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</si>
  <si>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</si>
  <si>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</si>
  <si>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</si>
  <si>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</si>
  <si>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</si>
  <si>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</si>
  <si>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</si>
  <si>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</si>
  <si>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</si>
  <si>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</si>
  <si>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</si>
  <si>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</si>
  <si>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</si>
  <si>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</si>
  <si>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</si>
  <si>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</si>
  <si>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</si>
  <si>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</si>
  <si>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</si>
  <si>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</si>
  <si>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</si>
  <si>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</si>
  <si>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</si>
  <si>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</si>
  <si>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</si>
  <si>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</si>
  <si>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</si>
  <si>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</si>
  <si>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</si>
  <si>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</si>
  <si>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</si>
  <si>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</si>
  <si>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</si>
  <si>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</si>
  <si>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</si>
  <si>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</si>
  <si>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</si>
  <si>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</si>
  <si>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</si>
  <si>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</si>
  <si>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</si>
  <si>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</si>
  <si>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</si>
  <si>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</si>
  <si>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</si>
  <si>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</si>
  <si>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</si>
  <si>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</si>
  <si>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</si>
  <si>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</si>
  <si>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</si>
  <si>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</si>
  <si>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</si>
  <si>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</si>
  <si>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</si>
  <si>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</si>
  <si>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</si>
  <si>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</si>
  <si>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</si>
  <si>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</si>
  <si>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</si>
  <si>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</si>
  <si>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</si>
  <si>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</si>
  <si>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</si>
  <si>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</si>
  <si>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</si>
  <si>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</si>
  <si>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</si>
  <si>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</si>
  <si>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</si>
  <si>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</si>
  <si>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</si>
  <si>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</si>
  <si>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</si>
  <si>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</si>
  <si>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</si>
  <si>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</si>
  <si>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</si>
  <si>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</si>
  <si>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</si>
  <si>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</si>
  <si>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</si>
  <si>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</si>
  <si>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</si>
  <si>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</si>
  <si>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</si>
  <si>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</si>
  <si>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</si>
  <si>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</si>
  <si>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</si>
  <si>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</si>
  <si>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</si>
  <si>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</si>
  <si>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</si>
  <si>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</si>
  <si>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</si>
  <si>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</si>
  <si>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</si>
  <si>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</si>
  <si>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</si>
  <si>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</si>
  <si>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</si>
  <si>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</si>
  <si>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</si>
  <si>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</si>
  <si>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</si>
  <si>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</si>
  <si>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</si>
  <si>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</si>
  <si>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</si>
  <si>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</si>
  <si>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</si>
  <si>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</si>
  <si>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</si>
  <si>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</si>
  <si>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</si>
  <si>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</si>
  <si>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</si>
  <si>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</si>
  <si>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</si>
  <si>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</si>
  <si>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</si>
  <si>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</si>
  <si>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</si>
  <si>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</si>
  <si>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</si>
  <si>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</si>
  <si>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</si>
  <si>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</si>
  <si>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</si>
  <si>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</si>
  <si>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</si>
  <si>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</si>
  <si>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</si>
  <si>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</si>
  <si>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</si>
  <si>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</si>
  <si>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</si>
  <si>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</si>
  <si>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</si>
  <si>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</si>
  <si>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</si>
  <si>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</si>
  <si>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</si>
  <si>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</si>
  <si>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</si>
  <si>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</si>
  <si>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</si>
  <si>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</si>
  <si>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</si>
  <si>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</si>
  <si>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</si>
  <si>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</si>
  <si>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</si>
  <si>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</si>
  <si>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</si>
  <si>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</si>
  <si>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</si>
  <si>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</si>
  <si>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</si>
  <si>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</si>
  <si>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</si>
  <si>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</si>
  <si>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</si>
  <si>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</si>
  <si>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</si>
  <si>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</si>
  <si>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</si>
  <si>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</si>
  <si>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</si>
  <si>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</si>
  <si>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</si>
  <si>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</si>
  <si>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</si>
  <si>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</si>
  <si>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</si>
  <si>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</si>
  <si>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</si>
  <si>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</si>
  <si>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</si>
  <si>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</si>
  <si>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</si>
  <si>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</si>
  <si>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</si>
  <si>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</si>
  <si>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</si>
  <si>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</si>
  <si>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</si>
  <si>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</si>
  <si>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</si>
  <si>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</si>
  <si>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</si>
  <si>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</si>
  <si>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</si>
  <si>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</si>
  <si>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</si>
  <si>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</si>
  <si>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</si>
  <si>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</si>
  <si>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</si>
  <si>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</si>
  <si>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</si>
  <si>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</si>
  <si>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</si>
  <si>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</si>
  <si>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</si>
  <si>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</si>
  <si>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</si>
  <si>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</si>
  <si>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</si>
  <si>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</si>
  <si>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</si>
  <si>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</si>
  <si>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</si>
  <si>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</si>
  <si>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</si>
  <si>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</si>
  <si>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</si>
  <si>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</si>
  <si>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</si>
  <si>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</si>
  <si>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</si>
  <si>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</si>
  <si>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</si>
  <si>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</si>
  <si>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</si>
  <si>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</si>
  <si>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</si>
  <si>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</si>
  <si>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</si>
  <si>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</si>
  <si>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</si>
  <si>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</si>
  <si>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</si>
  <si>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</si>
  <si>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</si>
  <si>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</si>
  <si>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</si>
  <si>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</si>
  <si>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</si>
  <si>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</si>
  <si>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</si>
  <si>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</si>
  <si>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</si>
  <si>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</si>
  <si>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</si>
  <si>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</si>
  <si>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</si>
  <si>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</si>
  <si>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</si>
  <si>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</si>
  <si>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</si>
  <si>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</si>
  <si>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</si>
  <si>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</si>
  <si>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</si>
  <si>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</si>
  <si>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</si>
  <si>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</si>
  <si>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</si>
  <si>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</si>
  <si>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</si>
  <si>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</si>
  <si>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</si>
  <si>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</si>
  <si>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</si>
  <si>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</si>
  <si>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</si>
  <si>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</si>
  <si>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</si>
  <si>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</si>
  <si>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</si>
  <si>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</si>
  <si>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</si>
  <si>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</si>
  <si>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</si>
  <si>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</si>
  <si>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</si>
  <si>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</si>
  <si>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</si>
  <si>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</si>
  <si>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</si>
  <si>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</si>
  <si>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</si>
  <si>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</si>
  <si>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</si>
  <si>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</si>
  <si>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</si>
  <si>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</si>
  <si>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</si>
  <si>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</si>
  <si>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</si>
  <si>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</si>
  <si>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</si>
  <si>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</si>
  <si>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</si>
  <si>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</si>
  <si>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</si>
  <si>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</si>
  <si>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</si>
  <si>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</si>
  <si>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</si>
  <si>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</si>
  <si>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</si>
  <si>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</si>
  <si>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</si>
  <si>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</si>
  <si>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</si>
  <si>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</si>
  <si>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</si>
  <si>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</si>
  <si>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</si>
  <si>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</si>
  <si>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</si>
  <si>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</si>
  <si>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</si>
  <si>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</si>
  <si>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</si>
  <si>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</si>
  <si>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</si>
  <si>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</si>
  <si>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</si>
  <si>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</si>
  <si>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</si>
  <si>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</si>
  <si>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</si>
  <si>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</si>
  <si>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</si>
  <si>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</si>
  <si>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</si>
  <si>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</si>
  <si>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</si>
  <si>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</si>
  <si>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</si>
  <si>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</si>
  <si>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</si>
  <si>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</si>
  <si>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</si>
  <si>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</si>
  <si>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</si>
  <si>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</si>
  <si>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</si>
  <si>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</si>
  <si>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</si>
  <si>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</si>
  <si>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</si>
  <si>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</si>
  <si>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</si>
  <si>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</si>
  <si>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</si>
  <si>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</si>
  <si>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</si>
  <si>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</si>
  <si>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</si>
  <si>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</si>
  <si>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</si>
  <si>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</si>
  <si>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</si>
  <si>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</si>
  <si>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</si>
  <si>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</si>
  <si>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</si>
  <si>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</si>
  <si>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</si>
  <si>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</si>
  <si>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</si>
  <si>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</si>
  <si>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</si>
  <si>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</si>
  <si>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</si>
  <si>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</si>
  <si>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</si>
  <si>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</si>
  <si>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</si>
  <si>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</si>
  <si>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</si>
  <si>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</si>
  <si>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</si>
  <si>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</si>
  <si>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</si>
  <si>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</si>
  <si>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</si>
  <si>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</si>
  <si>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</si>
  <si>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</si>
  <si>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</si>
  <si>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</si>
  <si>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</si>
  <si>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</si>
  <si>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</si>
  <si>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</si>
  <si>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</si>
  <si>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</si>
  <si>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</si>
  <si>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</si>
  <si>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</si>
  <si>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</si>
  <si>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</si>
  <si>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</si>
  <si>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</si>
  <si>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</si>
  <si>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</si>
  <si>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</si>
  <si>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</si>
  <si>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</si>
  <si>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</si>
  <si>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</si>
  <si>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</si>
  <si>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</si>
  <si>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</si>
  <si>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</si>
  <si>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</si>
  <si>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</si>
  <si>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</si>
  <si>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</si>
  <si>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</si>
  <si>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</si>
  <si>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</si>
  <si>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</si>
  <si>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</si>
  <si>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</si>
  <si>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</si>
  <si>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</si>
  <si>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</si>
  <si>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</si>
  <si>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</si>
  <si>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</si>
  <si>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</si>
  <si>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</si>
  <si>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</si>
  <si>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</si>
  <si>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</si>
  <si>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</si>
  <si>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</si>
  <si>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</si>
  <si>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</si>
  <si>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</si>
  <si>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</si>
  <si>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</si>
  <si>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</si>
  <si>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</si>
  <si>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</si>
  <si>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</si>
  <si>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</si>
  <si>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</si>
  <si>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</si>
  <si>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</si>
  <si>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</si>
  <si>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</si>
  <si>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</si>
  <si>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</si>
  <si>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</si>
  <si>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</si>
  <si>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</si>
  <si>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</si>
  <si>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</si>
  <si>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</si>
  <si>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</si>
  <si>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</si>
  <si>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</si>
  <si>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</si>
  <si>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</si>
  <si>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</si>
  <si>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</si>
  <si>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</si>
  <si>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</si>
  <si>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</si>
  <si>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</si>
  <si>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</si>
  <si>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</si>
  <si>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</si>
  <si>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</si>
  <si>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</si>
  <si>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</si>
  <si>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</si>
  <si>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</si>
  <si>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</si>
  <si>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</si>
  <si>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</si>
  <si>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</si>
  <si>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</si>
  <si>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</si>
  <si>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</si>
  <si>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</si>
  <si>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</si>
  <si>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</si>
  <si>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</si>
  <si>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</si>
  <si>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</si>
  <si>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</si>
  <si>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</si>
  <si>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</si>
  <si>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</si>
  <si>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</si>
  <si>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</si>
  <si>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</si>
  <si>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</si>
  <si>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</si>
  <si>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</si>
  <si>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</si>
  <si>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</si>
  <si>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</si>
  <si>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</si>
  <si>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</si>
  <si>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</si>
  <si>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</si>
  <si>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</si>
  <si>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</si>
  <si>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</si>
  <si>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</si>
  <si>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</si>
  <si>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</si>
  <si>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</si>
  <si>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</si>
  <si>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</si>
  <si>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</si>
  <si>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</si>
  <si>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</si>
  <si>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</si>
  <si>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</si>
  <si>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</si>
  <si>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</si>
  <si>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</si>
  <si>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</si>
  <si>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</si>
  <si>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</si>
  <si>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</si>
  <si>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</si>
  <si>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</si>
  <si>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</si>
  <si>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</si>
  <si>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</si>
  <si>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</si>
  <si>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</si>
  <si>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</si>
  <si>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</si>
  <si>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</si>
  <si>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</si>
  <si>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</si>
  <si>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</si>
  <si>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</si>
  <si>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</si>
  <si>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</si>
  <si>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</si>
  <si>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</si>
  <si>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</si>
  <si>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</si>
  <si>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</si>
  <si>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</si>
  <si>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</si>
  <si>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</si>
  <si>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</si>
  <si>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</si>
  <si>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</si>
  <si>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</si>
  <si>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</si>
  <si>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</si>
  <si>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</si>
  <si>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</si>
  <si>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</si>
  <si>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</si>
  <si>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</si>
  <si>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</si>
  <si>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</si>
  <si>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</si>
  <si>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</si>
  <si>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</si>
  <si>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</si>
  <si>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</si>
  <si>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</si>
  <si>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</si>
  <si>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</si>
  <si>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</si>
  <si>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</si>
  <si>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</si>
  <si>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</si>
  <si>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</si>
  <si>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</si>
  <si>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</si>
  <si>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</si>
  <si>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</si>
  <si>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</si>
  <si>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</si>
  <si>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</si>
  <si>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</si>
  <si>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</si>
  <si>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</si>
  <si>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</si>
  <si>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</si>
  <si>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</si>
  <si>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</si>
  <si>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</si>
  <si>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</si>
  <si>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</si>
  <si>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</si>
  <si>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</si>
  <si>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</si>
  <si>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</si>
  <si>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</si>
  <si>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</si>
  <si>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</si>
  <si>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</si>
  <si>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</si>
  <si>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</si>
  <si>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</si>
  <si>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</si>
  <si>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</si>
  <si>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</si>
  <si>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</si>
  <si>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</si>
  <si>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</si>
  <si>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</si>
  <si>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</si>
  <si>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</si>
  <si>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</si>
  <si>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</si>
  <si>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</si>
  <si>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</si>
  <si>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</si>
  <si>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</si>
  <si>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</si>
  <si>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</si>
  <si>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</si>
  <si>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</si>
  <si>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</si>
  <si>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</si>
  <si>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</si>
  <si>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</si>
  <si>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</si>
  <si>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</si>
  <si>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</si>
  <si>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</si>
  <si>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</si>
  <si>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</si>
  <si>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</si>
  <si>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</si>
  <si>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</si>
  <si>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</si>
  <si>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</si>
  <si>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</si>
  <si>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</si>
  <si>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</si>
  <si>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</si>
  <si>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</si>
  <si>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</si>
  <si>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</si>
  <si>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</si>
  <si>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</si>
  <si>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</si>
  <si>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</si>
  <si>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</si>
  <si>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</si>
  <si>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</si>
  <si>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</si>
  <si>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</si>
  <si>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</si>
  <si>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</si>
  <si>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</si>
  <si>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</si>
  <si>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</si>
  <si>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</si>
  <si>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</si>
  <si>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</si>
  <si>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</si>
  <si>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</si>
  <si>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</si>
  <si>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</si>
  <si>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</si>
  <si>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</si>
  <si>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</si>
  <si>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</si>
  <si>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</si>
  <si>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</si>
  <si>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</si>
  <si>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</si>
  <si>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</si>
  <si>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</si>
  <si>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</si>
  <si>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</si>
  <si>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</si>
  <si>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</si>
  <si>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</si>
  <si>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</si>
  <si>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</si>
  <si>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</si>
  <si>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</si>
  <si>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</si>
  <si>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</si>
  <si>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</si>
  <si>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</si>
  <si>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</si>
  <si>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</si>
  <si>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</si>
  <si>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</si>
  <si>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</si>
  <si>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</si>
  <si>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</si>
  <si>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</si>
  <si>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</si>
  <si>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</si>
  <si>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</si>
  <si>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</si>
  <si>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</si>
  <si>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</si>
  <si>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</si>
  <si>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</si>
  <si>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</si>
  <si>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</si>
  <si>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</si>
  <si>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</si>
  <si>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</si>
  <si>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</si>
  <si>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</si>
  <si>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</si>
  <si>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</si>
  <si>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</si>
  <si>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</si>
  <si>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</si>
  <si>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</si>
  <si>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</si>
  <si>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</si>
  <si>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</si>
  <si>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</si>
  <si>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</si>
  <si>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</si>
  <si>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</si>
  <si>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</si>
  <si>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</si>
  <si>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</si>
  <si>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</si>
  <si>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</si>
  <si>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</si>
  <si>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</si>
  <si>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</si>
  <si>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</si>
  <si>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</si>
  <si>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</si>
  <si>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</si>
  <si>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</si>
  <si>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</si>
  <si>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</si>
  <si>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</si>
  <si>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</si>
  <si>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</si>
  <si>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</si>
  <si>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</si>
  <si>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</si>
  <si>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</si>
  <si>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</si>
  <si>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</si>
  <si>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</si>
  <si>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</si>
  <si>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</si>
  <si>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</si>
  <si>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</si>
  <si>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</si>
  <si>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</si>
  <si>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</si>
  <si>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</si>
  <si>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</si>
  <si>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</si>
  <si>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</si>
  <si>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</si>
  <si>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</si>
  <si>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</si>
  <si>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</si>
  <si>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</si>
  <si>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</si>
  <si>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</si>
  <si>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</si>
  <si>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</si>
  <si>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</si>
  <si>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</si>
  <si>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</si>
  <si>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</si>
  <si>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</si>
  <si>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</si>
  <si>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</si>
  <si>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</si>
  <si>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</si>
  <si>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</si>
  <si>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</si>
  <si>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</si>
  <si>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</si>
  <si>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</si>
  <si>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</si>
  <si>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</si>
  <si>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</si>
  <si>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</si>
  <si>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</si>
  <si>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</si>
  <si>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</si>
  <si>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</si>
  <si>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</si>
  <si>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</si>
  <si>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</si>
  <si>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</si>
  <si>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</si>
  <si>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</si>
  <si>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</si>
  <si>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</si>
  <si>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</si>
  <si>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</si>
  <si>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</si>
  <si>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</si>
  <si>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</si>
  <si>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</si>
  <si>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</si>
  <si>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</si>
  <si>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</si>
  <si>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</si>
  <si>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</si>
  <si>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</si>
  <si>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</si>
  <si>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</si>
  <si>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</si>
  <si>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</si>
  <si>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</si>
  <si>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</si>
  <si>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</si>
  <si>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</si>
  <si>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</si>
  <si>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</si>
  <si>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</si>
  <si>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</si>
  <si>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</si>
  <si>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</si>
  <si>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</si>
  <si>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</si>
  <si>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</si>
  <si>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</si>
  <si>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</si>
  <si>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</si>
  <si>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</si>
  <si>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</si>
  <si>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</si>
  <si>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</si>
  <si>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</si>
  <si>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</si>
  <si>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</si>
  <si>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</si>
  <si>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</si>
  <si>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</si>
  <si>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</si>
  <si>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</si>
  <si>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</si>
  <si>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</si>
  <si>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</si>
  <si>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</si>
  <si>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</si>
  <si>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</si>
  <si>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</si>
  <si>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</si>
  <si>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</si>
  <si>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</si>
  <si>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</si>
  <si>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</si>
  <si>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</si>
  <si>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</si>
  <si>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</si>
  <si>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</si>
  <si>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</si>
  <si>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</si>
  <si>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</si>
  <si>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</si>
  <si>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</si>
  <si>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</si>
  <si>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</si>
  <si>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</si>
  <si>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</si>
  <si>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</si>
  <si>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</si>
  <si>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</si>
  <si>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</si>
  <si>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</si>
  <si>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</si>
  <si>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</si>
  <si>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</si>
  <si>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</si>
  <si>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</si>
  <si>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</si>
  <si>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</si>
  <si>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</si>
  <si>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</si>
  <si>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</si>
  <si>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</si>
  <si>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</si>
  <si>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</si>
  <si>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</si>
  <si>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</si>
  <si>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</si>
  <si>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</si>
  <si>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</si>
  <si>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</si>
  <si>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</si>
  <si>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</si>
  <si>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</si>
  <si>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</si>
  <si>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</si>
  <si>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</si>
  <si>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</si>
  <si>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</si>
  <si>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</si>
  <si>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</si>
  <si>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</si>
  <si>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</si>
  <si>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</si>
  <si>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</si>
  <si>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</si>
  <si>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</si>
  <si>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</si>
  <si>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</si>
  <si>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</si>
  <si>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</si>
  <si>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</si>
  <si>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</si>
  <si>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</si>
  <si>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</si>
  <si>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</si>
  <si>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</si>
  <si>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</si>
  <si>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</si>
  <si>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</si>
  <si>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</si>
  <si>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</si>
  <si>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</si>
  <si>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</si>
  <si>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</si>
  <si>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</si>
  <si>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</si>
  <si>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</si>
  <si>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</si>
  <si>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</si>
  <si>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</si>
  <si>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</si>
  <si>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</si>
  <si>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</si>
  <si>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</si>
  <si>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</si>
  <si>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</si>
  <si>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</si>
  <si>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</si>
  <si>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</si>
  <si>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</si>
  <si>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</si>
  <si>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</si>
  <si>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</si>
  <si>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</si>
  <si>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</si>
  <si>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</si>
  <si>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</si>
  <si>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</si>
  <si>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</si>
  <si>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</si>
  <si>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</si>
  <si>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</si>
  <si>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</si>
  <si>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</si>
  <si>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</si>
  <si>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</si>
  <si>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</si>
  <si>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</si>
  <si>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</si>
  <si>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</si>
  <si>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</si>
  <si>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</si>
  <si>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</si>
  <si>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</si>
  <si>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</si>
  <si>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</si>
  <si>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</si>
  <si>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</si>
  <si>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</si>
  <si>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</si>
  <si>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</si>
  <si>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</si>
  <si>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</si>
  <si>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</si>
  <si>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</si>
  <si>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</si>
  <si>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</si>
  <si>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</si>
  <si>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</si>
  <si>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</si>
  <si>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</si>
  <si>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</si>
  <si>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</si>
  <si>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</si>
  <si>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</si>
  <si>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</si>
  <si>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</si>
  <si>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</si>
  <si>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</si>
  <si>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</si>
  <si>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</si>
  <si>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</si>
  <si>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</si>
  <si>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</si>
  <si>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</si>
  <si>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</si>
  <si>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</si>
  <si>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</si>
  <si>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</si>
  <si>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</si>
  <si>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</si>
  <si>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</si>
  <si>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</si>
  <si>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</si>
  <si>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</si>
  <si>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</si>
  <si>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</si>
  <si>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</si>
  <si>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</si>
  <si>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</si>
  <si>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</si>
  <si>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</si>
  <si>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</si>
  <si>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</si>
  <si>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</si>
  <si>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</si>
  <si>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</si>
  <si>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</si>
  <si>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</si>
  <si>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</si>
  <si>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</si>
  <si>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</si>
  <si>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</si>
  <si>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</si>
  <si>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</si>
  <si>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</si>
  <si>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</si>
  <si>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</si>
  <si>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</si>
  <si>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</si>
  <si>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</si>
  <si>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</si>
  <si>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</si>
  <si>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</si>
  <si>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</si>
  <si>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</si>
  <si>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</si>
  <si>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</si>
  <si>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</si>
  <si>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</si>
  <si>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</si>
  <si>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</si>
  <si>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</si>
  <si>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</si>
  <si>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</si>
  <si>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</si>
  <si>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</si>
  <si>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</si>
  <si>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</si>
  <si>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</si>
  <si>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</si>
  <si>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</si>
  <si>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</si>
  <si>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</si>
  <si>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</si>
  <si>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</si>
  <si>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</si>
  <si>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</si>
  <si>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</si>
  <si>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</si>
  <si>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</si>
  <si>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</si>
  <si>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</si>
  <si>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</si>
  <si>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</si>
  <si>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</si>
  <si>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</si>
  <si>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</si>
  <si>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</si>
  <si>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</si>
  <si>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</si>
  <si>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</si>
  <si>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</si>
  <si>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</si>
  <si>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</si>
  <si>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</si>
  <si>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</si>
  <si>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</si>
  <si>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</si>
  <si>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</si>
  <si>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</si>
  <si>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</si>
  <si>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</si>
  <si>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</si>
  <si>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</si>
  <si>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</si>
  <si>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</si>
  <si>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</si>
  <si>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</si>
  <si>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</si>
  <si>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</si>
  <si>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</si>
  <si>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</si>
  <si>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</si>
  <si>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</si>
  <si>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</si>
  <si>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</si>
  <si>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</si>
  <si>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</si>
  <si>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</si>
  <si>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</si>
  <si>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</si>
  <si>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</si>
  <si>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</si>
  <si>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</si>
  <si>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</si>
  <si>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</si>
  <si>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</si>
  <si>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</si>
  <si>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</si>
  <si>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</si>
  <si>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</si>
  <si>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</si>
  <si>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</si>
  <si>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</si>
  <si>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</si>
  <si>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</si>
  <si>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</si>
  <si>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</si>
  <si>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</si>
  <si>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</si>
  <si>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</si>
  <si>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</si>
  <si>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</si>
  <si>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</si>
  <si>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</si>
  <si>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</si>
  <si>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</si>
  <si>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</si>
  <si>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</si>
  <si>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</si>
  <si>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</si>
  <si>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</si>
  <si>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</si>
  <si>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</si>
  <si>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</si>
  <si>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</si>
  <si>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</si>
  <si>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</si>
  <si>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</si>
  <si>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</si>
  <si>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</si>
  <si>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</si>
  <si>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</si>
  <si>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</si>
  <si>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</si>
  <si>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</si>
  <si>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</si>
  <si>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</si>
  <si>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</si>
  <si>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</si>
  <si>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</si>
  <si>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</si>
  <si>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</si>
  <si>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</si>
  <si>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</si>
  <si>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</si>
  <si>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</si>
  <si>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</si>
  <si>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</si>
  <si>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</si>
  <si>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</si>
  <si>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</si>
  <si>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</si>
  <si>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</si>
  <si>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</si>
  <si>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</si>
  <si>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</si>
  <si>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</si>
  <si>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</si>
  <si>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</si>
  <si>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</si>
  <si>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</si>
  <si>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</si>
  <si>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</si>
  <si>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</si>
  <si>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</si>
  <si>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</si>
  <si>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</si>
  <si>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</si>
  <si>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</si>
  <si>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</si>
  <si>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</si>
  <si>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</si>
  <si>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</si>
  <si>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</si>
  <si>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</si>
  <si>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</si>
  <si>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</si>
  <si>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</si>
  <si>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</si>
  <si>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</si>
  <si>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</si>
  <si>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</si>
  <si>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</si>
  <si>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</si>
  <si>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</si>
  <si>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</si>
  <si>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</si>
  <si>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</si>
  <si>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</si>
  <si>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</si>
  <si>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</si>
  <si>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</si>
  <si>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</si>
  <si>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</si>
  <si>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</si>
  <si>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</si>
  <si>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</si>
  <si>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</si>
  <si>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</si>
  <si>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</si>
  <si>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</si>
  <si>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</si>
  <si>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</si>
  <si>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</si>
  <si>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</si>
  <si>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</si>
  <si>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</si>
  <si>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</si>
  <si>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</si>
  <si>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</si>
  <si>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</si>
  <si>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</si>
  <si>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</si>
  <si>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</si>
  <si>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</si>
  <si>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</si>
  <si>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</si>
  <si>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</si>
  <si>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</si>
  <si>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</si>
  <si>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</si>
  <si>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</si>
  <si>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</si>
  <si>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</si>
  <si>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</si>
  <si>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</si>
  <si>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</si>
  <si>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</si>
  <si>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</si>
  <si>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</si>
  <si>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</si>
  <si>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</si>
  <si>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</si>
  <si>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</si>
  <si>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</si>
  <si>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</si>
  <si>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</si>
  <si>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</si>
  <si>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</si>
  <si>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</si>
  <si>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</si>
  <si>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</si>
  <si>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</si>
  <si>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</si>
  <si>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</si>
  <si>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</si>
  <si>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</si>
  <si>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</si>
  <si>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</si>
  <si>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</si>
  <si>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</si>
  <si>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</si>
  <si>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</si>
  <si>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</si>
  <si>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</si>
  <si>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</si>
  <si>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</si>
  <si>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</si>
  <si>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</si>
  <si>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</si>
  <si>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</si>
  <si>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</si>
  <si>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</si>
  <si>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</si>
  <si>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</si>
  <si>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</si>
  <si>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</si>
  <si>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</si>
  <si>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</si>
  <si>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</si>
  <si>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</si>
  <si>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</si>
  <si>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</si>
  <si>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</si>
  <si>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</si>
  <si>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</si>
  <si>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</si>
  <si>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</si>
  <si>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</si>
  <si>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</si>
  <si>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</si>
  <si>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</si>
  <si>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</si>
  <si>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</si>
  <si>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</si>
  <si>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</si>
  <si>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</si>
  <si>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</si>
  <si>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</si>
  <si>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</si>
  <si>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</si>
  <si>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</si>
  <si>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</si>
  <si>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</si>
  <si>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</si>
  <si>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</si>
  <si>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</si>
  <si>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</si>
  <si>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</si>
  <si>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</si>
  <si>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</si>
  <si>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</si>
  <si>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</si>
  <si>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</si>
  <si>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</si>
  <si>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</si>
  <si>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</si>
  <si>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</si>
  <si>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</si>
  <si>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</si>
  <si>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</si>
  <si>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</si>
  <si>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</si>
  <si>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</si>
  <si>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</si>
  <si>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</si>
  <si>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</si>
  <si>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</si>
  <si>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</si>
  <si>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</si>
  <si>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</si>
  <si>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</si>
  <si>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</si>
  <si>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</si>
  <si>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</si>
  <si>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</si>
  <si>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</si>
  <si>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</si>
  <si>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</si>
  <si>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</si>
  <si>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</si>
  <si>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</si>
  <si>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</si>
  <si>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</si>
  <si>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</si>
  <si>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</si>
  <si>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</si>
  <si>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</si>
  <si>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</si>
  <si>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</si>
  <si>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</si>
  <si>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</si>
  <si>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</si>
  <si>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</si>
  <si>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</si>
  <si>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</si>
  <si>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</si>
  <si>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</si>
  <si>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</si>
  <si>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</si>
  <si>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</si>
  <si>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</si>
  <si>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</si>
  <si>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</si>
  <si>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</si>
  <si>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</si>
  <si>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</si>
  <si>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</si>
  <si>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</si>
  <si>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</si>
  <si>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</si>
  <si>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</si>
  <si>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</si>
  <si>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</si>
  <si>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</si>
  <si>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</si>
  <si>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</si>
  <si>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</si>
  <si>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</si>
  <si>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</si>
  <si>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</si>
  <si>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</si>
  <si>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</si>
  <si>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</si>
  <si>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</si>
  <si>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</si>
  <si>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</si>
  <si>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</si>
  <si>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</si>
  <si>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</si>
  <si>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</si>
  <si>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</si>
  <si>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</si>
  <si>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</si>
  <si>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</si>
  <si>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</si>
  <si>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</si>
  <si>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</si>
  <si>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</si>
  <si>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</si>
  <si>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</si>
  <si>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</si>
  <si>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</si>
  <si>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</si>
  <si>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</si>
  <si>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</si>
  <si>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</si>
  <si>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</si>
  <si>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</si>
  <si>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</si>
  <si>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</si>
  <si>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</si>
  <si>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</si>
  <si>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</si>
  <si>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</si>
  <si>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</si>
  <si>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</si>
  <si>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</si>
  <si>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</si>
  <si>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</si>
  <si>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</si>
  <si>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</si>
  <si>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</si>
  <si>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</si>
  <si>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</si>
  <si>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</si>
  <si>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</si>
  <si>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</si>
  <si>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</si>
  <si>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</si>
  <si>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</si>
  <si>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</si>
  <si>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</si>
  <si>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</si>
  <si>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</si>
  <si>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</si>
  <si>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</si>
  <si>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</si>
  <si>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</si>
  <si>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</si>
  <si>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</si>
  <si>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</si>
  <si>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</si>
  <si>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</si>
  <si>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</si>
  <si>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</si>
  <si>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</si>
  <si>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</si>
  <si>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</si>
  <si>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</si>
  <si>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</si>
  <si>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</si>
  <si>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</si>
  <si>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</si>
  <si>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</si>
  <si>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</si>
  <si>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</si>
  <si>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</si>
  <si>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</si>
  <si>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</si>
  <si>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</si>
  <si>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</si>
  <si>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</si>
  <si>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</si>
  <si>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</si>
  <si>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</si>
  <si>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</si>
  <si>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</si>
  <si>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</si>
  <si>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</si>
  <si>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</si>
  <si>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</si>
  <si>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</si>
  <si>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</si>
  <si>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</si>
  <si>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</si>
  <si>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</si>
  <si>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</si>
  <si>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</si>
  <si>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</si>
  <si>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</si>
  <si>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</si>
  <si>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</si>
  <si>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</si>
  <si>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</si>
  <si>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</si>
  <si>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</si>
  <si>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</si>
  <si>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</si>
  <si>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</si>
  <si>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</si>
  <si>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</si>
  <si>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</si>
  <si>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</si>
  <si>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</si>
  <si>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</si>
  <si>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</si>
  <si>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</si>
  <si>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</si>
  <si>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</si>
  <si>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</si>
  <si>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</si>
  <si>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</si>
  <si>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</si>
  <si>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</si>
  <si>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</si>
  <si>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</si>
  <si>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</si>
  <si>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</si>
  <si>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</si>
  <si>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</si>
  <si>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</si>
  <si>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</si>
  <si>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</si>
  <si>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</si>
  <si>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</si>
  <si>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</si>
  <si>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</si>
  <si>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</si>
  <si>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</si>
  <si>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</si>
  <si>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</si>
  <si>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</si>
  <si>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</si>
  <si>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</si>
  <si>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</si>
  <si>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</si>
  <si>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</si>
  <si>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</si>
  <si>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</si>
  <si>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</si>
  <si>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</si>
  <si>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</si>
  <si>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</si>
  <si>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</si>
  <si>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</si>
  <si>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</si>
  <si>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</si>
  <si>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</si>
  <si>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</si>
  <si>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</si>
  <si>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</si>
  <si>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</si>
  <si>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</si>
  <si>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</si>
  <si>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</si>
  <si>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</si>
  <si>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</si>
  <si>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</si>
  <si>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</si>
  <si>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</si>
  <si>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</si>
  <si>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</si>
  <si>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</si>
  <si>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</si>
  <si>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</si>
  <si>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</si>
  <si>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</si>
  <si>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</si>
  <si>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</si>
  <si>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</si>
  <si>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</si>
  <si>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</si>
  <si>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</si>
  <si>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</si>
  <si>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</si>
  <si>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</si>
  <si>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</si>
  <si>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</si>
  <si>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</si>
  <si>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</si>
  <si>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</si>
  <si>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</si>
  <si>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</si>
  <si>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</si>
  <si>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</si>
  <si>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</si>
  <si>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</si>
  <si>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</si>
  <si>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</si>
  <si>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</si>
  <si>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</si>
  <si>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</si>
  <si>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</si>
  <si>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</si>
  <si>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</si>
  <si>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</si>
  <si>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</si>
  <si>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</si>
  <si>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</si>
  <si>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</si>
  <si>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</si>
  <si>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</si>
  <si>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</si>
  <si>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</si>
  <si>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</si>
  <si>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</si>
  <si>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</si>
  <si>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</si>
  <si>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</si>
  <si>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</si>
  <si>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</si>
  <si>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</si>
  <si>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</si>
  <si>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</si>
  <si>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</si>
  <si>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</si>
  <si>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</si>
  <si>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</si>
  <si>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</si>
  <si>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</si>
  <si>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</si>
  <si>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</si>
  <si>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</si>
  <si>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</si>
  <si>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</si>
  <si>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</si>
  <si>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</si>
  <si>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</si>
  <si>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</si>
  <si>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</si>
  <si>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</si>
  <si>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</si>
  <si>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</si>
  <si>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</si>
  <si>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</si>
  <si>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</si>
  <si>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</si>
  <si>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</si>
  <si>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</si>
  <si>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</si>
  <si>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</si>
  <si>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</si>
  <si>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</si>
  <si>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</si>
  <si>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</si>
  <si>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</si>
  <si>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</si>
  <si>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</si>
  <si>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</si>
  <si>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</si>
  <si>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</si>
  <si>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</si>
  <si>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</si>
  <si>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</si>
  <si>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</si>
  <si>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</si>
  <si>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</si>
  <si>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</si>
  <si>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</si>
  <si>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</si>
  <si>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</si>
  <si>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</si>
  <si>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</si>
  <si>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</si>
  <si>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</si>
  <si>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</si>
  <si>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</si>
  <si>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</si>
  <si>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</si>
  <si>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</si>
  <si>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</si>
  <si>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</si>
  <si>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</si>
  <si>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</si>
  <si>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</si>
  <si>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</si>
  <si>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</si>
  <si>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</si>
  <si>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</si>
  <si>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</si>
  <si>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</si>
  <si>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</si>
  <si>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</si>
  <si>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</si>
  <si>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</si>
  <si>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</si>
  <si>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</si>
  <si>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</si>
  <si>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</si>
  <si>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</si>
  <si>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</si>
  <si>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</si>
  <si>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</si>
  <si>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</si>
  <si>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</si>
  <si>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</si>
  <si>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</si>
  <si>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</si>
  <si>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</si>
  <si>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</si>
  <si>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</si>
  <si>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</si>
  <si>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</si>
  <si>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</si>
  <si>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</si>
  <si>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</si>
  <si>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</si>
  <si>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</si>
  <si>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</si>
  <si>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</si>
  <si>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</si>
  <si>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</si>
  <si>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</si>
  <si>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</si>
  <si>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</si>
  <si>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</si>
  <si>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</si>
  <si>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</si>
  <si>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</si>
  <si>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</si>
  <si>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</si>
  <si>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</si>
  <si>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</si>
  <si>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</si>
  <si>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</si>
  <si>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</si>
  <si>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</si>
  <si>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</si>
  <si>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</si>
  <si>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</si>
  <si>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</si>
  <si>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</si>
  <si>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</si>
  <si>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</si>
  <si>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</si>
  <si>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</si>
  <si>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</si>
  <si>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</si>
  <si>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</si>
  <si>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</si>
  <si>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</si>
  <si>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</si>
  <si>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</si>
  <si>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</si>
  <si>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</si>
  <si>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</si>
  <si>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</si>
  <si>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</si>
  <si>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</si>
  <si>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</si>
  <si>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</si>
  <si>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</si>
  <si>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</si>
  <si>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</si>
  <si>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</si>
  <si>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</si>
  <si>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</si>
  <si>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</si>
  <si>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</si>
  <si>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</si>
  <si>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</si>
  <si>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</si>
  <si>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</si>
  <si>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</si>
  <si>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</si>
  <si>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</si>
  <si>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</si>
  <si>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</si>
  <si>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</si>
  <si>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</si>
  <si>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</si>
  <si>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</si>
  <si>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</si>
  <si>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</si>
  <si>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</si>
  <si>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</si>
  <si>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</si>
  <si>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</si>
  <si>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</si>
  <si>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</si>
  <si>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</si>
  <si>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</si>
  <si>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</si>
  <si>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</si>
  <si>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</si>
  <si>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</si>
  <si>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</si>
  <si>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</si>
  <si>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</si>
  <si>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</si>
  <si>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</si>
  <si>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</si>
  <si>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</si>
  <si>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</si>
  <si>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</si>
  <si>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</si>
  <si>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</si>
  <si>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</si>
  <si>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</si>
  <si>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</si>
  <si>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</si>
  <si>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</si>
  <si>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</si>
  <si>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</si>
  <si>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</si>
  <si>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</si>
  <si>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</si>
  <si>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</si>
  <si>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</si>
  <si>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</si>
  <si>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</si>
  <si>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</si>
  <si>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</si>
  <si>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</si>
  <si>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</si>
  <si>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</si>
  <si>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</si>
  <si>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</si>
  <si>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</si>
  <si>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</si>
  <si>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</si>
  <si>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</si>
  <si>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</si>
  <si>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</si>
  <si>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</si>
  <si>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</si>
  <si>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</si>
  <si>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</si>
  <si>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</si>
  <si>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</si>
  <si>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</si>
  <si>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</si>
  <si>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</si>
  <si>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</si>
  <si>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</si>
  <si>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</si>
  <si>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</si>
  <si>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</si>
  <si>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</si>
  <si>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</si>
  <si>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</si>
  <si>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</si>
  <si>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</si>
  <si>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</si>
  <si>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</si>
  <si>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</si>
  <si>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</si>
  <si>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</si>
  <si>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</si>
  <si>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</si>
  <si>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</si>
  <si>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</si>
  <si>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</si>
  <si>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</si>
  <si>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</si>
  <si>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</si>
  <si>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</si>
  <si>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</si>
  <si>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</si>
  <si>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</si>
  <si>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</si>
  <si>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</si>
  <si>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</si>
  <si>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</si>
  <si>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</si>
  <si>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</si>
  <si>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</si>
  <si>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</si>
  <si>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</si>
  <si>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</si>
  <si>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</si>
  <si>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</si>
  <si>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</si>
  <si>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</si>
  <si>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</si>
  <si>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</si>
  <si>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</si>
  <si>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</si>
  <si>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</si>
  <si>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</si>
  <si>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</si>
  <si>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</si>
  <si>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</si>
  <si>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</si>
  <si>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</si>
  <si>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</si>
  <si>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</si>
  <si>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</si>
  <si>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</si>
  <si>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</si>
  <si>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</si>
  <si>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</si>
  <si>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</si>
  <si>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</si>
  <si>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</si>
  <si>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</si>
  <si>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</si>
  <si>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</si>
  <si>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</si>
  <si>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</si>
  <si>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</si>
  <si>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</si>
  <si>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</si>
  <si>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</si>
  <si>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</si>
  <si>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</si>
  <si>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</si>
  <si>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</si>
  <si>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</si>
  <si>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</si>
  <si>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</si>
  <si>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</si>
  <si>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</si>
  <si>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</si>
  <si>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</si>
  <si>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</si>
  <si>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</si>
  <si>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</si>
  <si>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</si>
  <si>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</si>
  <si>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</si>
  <si>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</si>
  <si>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</si>
  <si>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</si>
  <si>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</si>
  <si>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</si>
  <si>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</si>
  <si>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</si>
  <si>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</si>
  <si>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</si>
  <si>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</si>
  <si>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</si>
  <si>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</si>
  <si>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</si>
  <si>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</si>
  <si>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</si>
  <si>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</si>
  <si>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</si>
  <si>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</si>
  <si>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</si>
  <si>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</si>
  <si>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</si>
  <si>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</si>
  <si>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</si>
  <si>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</si>
  <si>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</si>
  <si>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</si>
  <si>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</si>
  <si>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</si>
  <si>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</si>
  <si>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</si>
  <si>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</si>
  <si>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</si>
  <si>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</si>
  <si>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</si>
  <si>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</si>
  <si>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</si>
  <si>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</si>
  <si>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</si>
  <si>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</si>
  <si>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</si>
  <si>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</si>
  <si>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</si>
  <si>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</si>
  <si>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</si>
  <si>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</si>
  <si>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</si>
  <si>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</si>
  <si>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</si>
  <si>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</si>
  <si>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</si>
  <si>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</si>
  <si>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</si>
  <si>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</si>
  <si>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</si>
  <si>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</si>
  <si>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</si>
  <si>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</si>
  <si>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</si>
  <si>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</si>
  <si>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</si>
  <si>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</si>
  <si>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</si>
  <si>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</si>
  <si>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</si>
  <si>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</si>
  <si>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</si>
  <si>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</si>
  <si>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</si>
  <si>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</si>
  <si>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</si>
  <si>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</si>
  <si>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</si>
  <si>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</si>
  <si>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</si>
  <si>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</si>
  <si>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</si>
  <si>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</si>
  <si>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</si>
  <si>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</si>
  <si>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</si>
  <si>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</si>
  <si>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</si>
  <si>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</si>
  <si>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</si>
  <si>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</si>
  <si>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</si>
  <si>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</si>
  <si>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</si>
  <si>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</si>
  <si>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</si>
  <si>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</si>
  <si>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</si>
  <si>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</si>
  <si>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</si>
  <si>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</si>
  <si>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</si>
  <si>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</si>
  <si>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</si>
  <si>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</si>
  <si>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</si>
  <si>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</si>
  <si>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</si>
  <si>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</si>
  <si>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</si>
  <si>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</si>
  <si>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</si>
  <si>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</si>
  <si>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</si>
  <si>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</si>
  <si>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</si>
  <si>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</si>
  <si>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</si>
  <si>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</si>
  <si>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</si>
  <si>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</si>
  <si>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</si>
  <si>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</si>
  <si>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</si>
  <si>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</si>
  <si>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</si>
  <si>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</si>
  <si>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</si>
  <si>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</si>
  <si>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</si>
  <si>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</si>
  <si>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</si>
  <si>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</si>
  <si>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</si>
  <si>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</si>
  <si>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</si>
  <si>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</si>
  <si>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</si>
  <si>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</si>
  <si>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</si>
  <si>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</si>
  <si>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</si>
  <si>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</si>
  <si>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</si>
  <si>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</si>
  <si>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</si>
  <si>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</si>
  <si>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</si>
  <si>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</si>
  <si>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</si>
  <si>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</si>
  <si>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</si>
  <si>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</si>
  <si>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</si>
  <si>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</si>
  <si>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</si>
  <si>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</si>
  <si>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</si>
  <si>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</si>
  <si>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</si>
  <si>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</si>
  <si>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</si>
  <si>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</si>
  <si>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</si>
  <si>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</si>
  <si>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</si>
  <si>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</si>
  <si>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</si>
  <si>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</si>
  <si>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</si>
  <si>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</si>
  <si>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</si>
  <si>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</si>
  <si>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</si>
  <si>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</si>
  <si>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</si>
  <si>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</si>
  <si>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</si>
  <si>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</si>
  <si>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</si>
  <si>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</si>
  <si>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</si>
  <si>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</si>
  <si>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</si>
  <si>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</si>
  <si>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</si>
  <si>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</si>
  <si>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</si>
  <si>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</si>
  <si>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</si>
  <si>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</si>
  <si>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</si>
  <si>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</si>
  <si>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</si>
  <si>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</si>
  <si>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</si>
  <si>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</si>
  <si>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</si>
  <si>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</si>
  <si>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</si>
  <si>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</si>
  <si>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</si>
  <si>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</si>
  <si>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</si>
  <si>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</si>
  <si>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</si>
  <si>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</si>
  <si>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</si>
  <si>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</si>
  <si>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</si>
  <si>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</si>
  <si>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</si>
  <si>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</si>
  <si>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</si>
  <si>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</si>
  <si>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</si>
  <si>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</si>
  <si>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</si>
  <si>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</si>
  <si>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</si>
  <si>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</si>
  <si>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</si>
  <si>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</si>
  <si>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</si>
  <si>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</si>
  <si>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</si>
  <si>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</si>
  <si>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</si>
  <si>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</si>
  <si>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</si>
  <si>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</si>
  <si>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</si>
  <si>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</si>
  <si>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</si>
  <si>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</si>
  <si>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</si>
  <si>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</si>
  <si>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</si>
  <si>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</si>
  <si>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</si>
  <si>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</si>
  <si>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</si>
  <si>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</si>
  <si>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</si>
  <si>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</si>
  <si>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</si>
  <si>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</si>
  <si>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</si>
  <si>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</si>
  <si>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</si>
  <si>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</si>
  <si>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</si>
  <si>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</si>
  <si>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</si>
  <si>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</si>
  <si>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</si>
  <si>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</si>
  <si>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</si>
  <si>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</si>
  <si>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</si>
  <si>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</si>
  <si>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</si>
  <si>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</si>
  <si>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</si>
  <si>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</si>
  <si>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</si>
  <si>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</si>
  <si>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</si>
  <si>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</si>
  <si>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</si>
  <si>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</si>
  <si>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</si>
  <si>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</si>
  <si>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</si>
  <si>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</si>
  <si>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</si>
  <si>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</si>
  <si>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</si>
  <si>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</si>
  <si>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</si>
  <si>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</si>
  <si>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</si>
  <si>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</si>
  <si>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</si>
  <si>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</si>
  <si>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</si>
  <si>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</si>
  <si>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</si>
  <si>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</si>
  <si>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</si>
  <si>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</si>
  <si>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</si>
  <si>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</si>
  <si>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</si>
  <si>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</si>
  <si>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</si>
  <si>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</si>
  <si>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</si>
  <si>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</si>
  <si>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</si>
  <si>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</si>
  <si>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</si>
  <si>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</si>
  <si>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</si>
  <si>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</si>
  <si>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</si>
  <si>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</si>
  <si>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</si>
  <si>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</si>
  <si>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</si>
  <si>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</si>
  <si>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</si>
  <si>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</si>
  <si>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</si>
  <si>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</si>
  <si>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</si>
  <si>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</si>
  <si>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</si>
  <si>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</si>
  <si>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</si>
  <si>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</si>
  <si>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</si>
  <si>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</si>
  <si>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</si>
  <si>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</si>
  <si>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</si>
  <si>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</si>
  <si>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</si>
  <si>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</si>
  <si>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</si>
  <si>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</si>
  <si>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</si>
  <si>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</si>
  <si>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</si>
  <si>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</si>
  <si>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</si>
  <si>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</si>
  <si>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</si>
  <si>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</si>
  <si>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</si>
  <si>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</si>
  <si>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</si>
  <si>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</si>
  <si>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</si>
  <si>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</si>
  <si>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</si>
  <si>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</si>
  <si>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</si>
  <si>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</si>
  <si>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</si>
  <si>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</si>
  <si>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</si>
  <si>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</si>
  <si>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</si>
  <si>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</si>
  <si>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</si>
  <si>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</si>
  <si>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</si>
  <si>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</si>
  <si>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</si>
  <si>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</si>
  <si>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</si>
  <si>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</si>
  <si>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</si>
  <si>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</si>
  <si>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</si>
  <si>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</si>
  <si>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</si>
  <si>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</si>
  <si>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</si>
  <si>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</si>
  <si>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</si>
  <si>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</si>
  <si>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</si>
  <si>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</si>
  <si>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</si>
  <si>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</si>
  <si>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</si>
  <si>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</si>
  <si>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</si>
  <si>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</si>
  <si>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</si>
  <si>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</si>
  <si>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</si>
  <si>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</si>
  <si>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</si>
  <si>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</si>
  <si>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</si>
  <si>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</si>
  <si>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</si>
  <si>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</si>
  <si>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</si>
  <si>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</si>
  <si>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</si>
  <si>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</si>
  <si>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</si>
  <si>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</si>
  <si>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</si>
  <si>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</si>
  <si>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</si>
  <si>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</si>
  <si>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</si>
  <si>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</si>
  <si>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</si>
  <si>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</si>
  <si>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</si>
  <si>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</si>
  <si>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</si>
  <si>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</si>
  <si>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</si>
  <si>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</si>
  <si>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</si>
  <si>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</si>
  <si>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</si>
  <si>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</si>
  <si>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</si>
  <si>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</si>
  <si>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</si>
  <si>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</si>
  <si>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</si>
  <si>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</si>
  <si>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</si>
  <si>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</si>
  <si>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</si>
  <si>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</si>
  <si>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</si>
  <si>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</si>
  <si>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</si>
  <si>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</si>
  <si>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</si>
  <si>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</si>
  <si>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</si>
  <si>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</si>
  <si>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</si>
  <si>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</si>
  <si>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</si>
  <si>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</si>
  <si>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</si>
  <si>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</si>
  <si>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</si>
  <si>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</si>
  <si>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</si>
  <si>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</si>
  <si>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</si>
  <si>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</si>
  <si>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</si>
  <si>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</si>
  <si>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</si>
  <si>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</si>
  <si>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</si>
  <si>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</si>
  <si>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</si>
  <si>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</si>
  <si>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</si>
  <si>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</si>
  <si>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</si>
  <si>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</si>
  <si>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</si>
  <si>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</si>
  <si>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</si>
  <si>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</si>
  <si>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</si>
  <si>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</si>
  <si>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</si>
  <si>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</si>
  <si>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</si>
  <si>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</si>
  <si>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</si>
  <si>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</si>
  <si>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</si>
  <si>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</si>
  <si>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</si>
  <si>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</si>
  <si>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</si>
  <si>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</si>
  <si>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</si>
  <si>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</si>
  <si>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</si>
  <si>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</si>
  <si>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</si>
  <si>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</si>
  <si>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</si>
  <si>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</si>
  <si>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</si>
  <si>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</si>
  <si>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</si>
  <si>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</si>
  <si>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</si>
  <si>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</si>
  <si>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</si>
  <si>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</si>
  <si>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</si>
  <si>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</si>
  <si>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</si>
  <si>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</si>
  <si>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</si>
  <si>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</si>
  <si>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</si>
  <si>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</si>
  <si>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</si>
  <si>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</si>
  <si>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</si>
  <si>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</si>
  <si>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</si>
  <si>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</si>
  <si>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</si>
  <si>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</si>
  <si>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</si>
  <si>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</si>
  <si>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</si>
  <si>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</si>
  <si>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</si>
  <si>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</si>
  <si>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</si>
  <si>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</si>
  <si>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</si>
  <si>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</si>
  <si>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</si>
  <si>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</si>
  <si>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</si>
  <si>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</si>
  <si>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</si>
  <si>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</si>
  <si>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</si>
  <si>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</si>
  <si>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</si>
  <si>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</si>
  <si>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</si>
  <si>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</si>
  <si>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</si>
  <si>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</si>
  <si>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</si>
  <si>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</si>
  <si>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</si>
  <si>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</si>
  <si>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</si>
  <si>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</si>
  <si>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</si>
  <si>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</si>
  <si>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</si>
  <si>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</si>
  <si>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</si>
  <si>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</si>
  <si>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</si>
  <si>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</si>
  <si>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</si>
  <si>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</si>
  <si>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</si>
  <si>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</si>
  <si>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</si>
  <si>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</si>
  <si>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</si>
  <si>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</si>
  <si>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</si>
  <si>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</si>
  <si>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</si>
  <si>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</si>
  <si>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</si>
  <si>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</si>
  <si>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</si>
  <si>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</si>
  <si>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</si>
  <si>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</si>
  <si>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</si>
  <si>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</si>
  <si>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</si>
  <si>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</si>
  <si>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</si>
  <si>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</si>
  <si>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</si>
  <si>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</si>
  <si>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</si>
  <si>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</si>
  <si>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</si>
  <si>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</si>
  <si>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</si>
  <si>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</si>
  <si>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</si>
  <si>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</si>
  <si>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</si>
  <si>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</si>
  <si>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</si>
  <si>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</si>
  <si>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</si>
  <si>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</si>
  <si>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</si>
  <si>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</si>
  <si>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</si>
  <si>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</si>
  <si>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</si>
  <si>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</si>
  <si>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</si>
  <si>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</si>
  <si>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</si>
  <si>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</si>
  <si>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</si>
  <si>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</si>
  <si>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</si>
  <si>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</si>
  <si>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</si>
  <si>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</si>
  <si>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</si>
  <si>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</si>
  <si>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</si>
  <si>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</si>
  <si>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</si>
  <si>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</si>
  <si>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</si>
  <si>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</si>
  <si>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</si>
  <si>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</si>
  <si>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</si>
  <si>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</si>
  <si>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</si>
  <si>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</si>
  <si>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</si>
  <si>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</si>
  <si>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</si>
  <si>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</si>
  <si>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</si>
  <si>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</si>
  <si>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</si>
  <si>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</si>
  <si>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</si>
  <si>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</si>
  <si>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</si>
  <si>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</si>
  <si>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</si>
  <si>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</si>
  <si>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</si>
  <si>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</si>
  <si>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</si>
  <si>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</si>
  <si>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</si>
  <si>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</si>
  <si>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</si>
  <si>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</si>
  <si>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</si>
  <si>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</si>
  <si>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</si>
  <si>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</si>
  <si>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</si>
  <si>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</si>
  <si>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</si>
  <si>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</si>
  <si>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</si>
  <si>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</si>
  <si>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</si>
  <si>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</si>
  <si>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</si>
  <si>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</si>
  <si>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</si>
  <si>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</si>
  <si>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</si>
  <si>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</si>
  <si>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</si>
  <si>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</si>
  <si>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</si>
  <si>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</si>
  <si>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</si>
  <si>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</si>
  <si>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</si>
  <si>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</si>
  <si>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</si>
  <si>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</si>
  <si>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</si>
  <si>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</si>
  <si>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</si>
  <si>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</si>
  <si>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</si>
  <si>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</si>
  <si>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</si>
  <si>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</si>
  <si>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</si>
  <si>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</si>
  <si>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</si>
  <si>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</si>
  <si>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</si>
  <si>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</si>
  <si>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</si>
  <si>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</si>
  <si>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</si>
  <si>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</si>
  <si>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</si>
  <si>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</si>
  <si>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</si>
  <si>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</si>
  <si>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</si>
  <si>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</si>
  <si>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</si>
  <si>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</si>
  <si>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</si>
  <si>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</si>
  <si>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</si>
  <si>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</si>
  <si>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</si>
  <si>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</si>
  <si>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</si>
  <si>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</si>
  <si>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</si>
  <si>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</si>
  <si>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</si>
  <si>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</si>
  <si>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</si>
  <si>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</si>
  <si>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</si>
  <si>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</si>
  <si>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</si>
  <si>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</si>
  <si>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</si>
  <si>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</si>
  <si>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</si>
  <si>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</si>
  <si>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</si>
  <si>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</si>
  <si>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</si>
  <si>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</si>
  <si>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</si>
  <si>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</si>
  <si>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</si>
  <si>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</si>
  <si>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</si>
  <si>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</si>
  <si>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</si>
  <si>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</si>
  <si>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</si>
  <si>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</si>
  <si>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</si>
  <si>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</si>
  <si>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</si>
  <si>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</si>
  <si>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</si>
  <si>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</si>
  <si>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</si>
  <si>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</si>
  <si>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</si>
  <si>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</si>
  <si>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</si>
  <si>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</si>
  <si>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</si>
  <si>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</si>
  <si>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</si>
  <si>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</si>
  <si>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</si>
  <si>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</si>
  <si>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</si>
  <si>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</si>
  <si>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</si>
  <si>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</si>
  <si>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</si>
  <si>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</si>
  <si>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</si>
  <si>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</si>
  <si>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</si>
  <si>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</si>
  <si>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</si>
  <si>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</si>
  <si>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</si>
  <si>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</si>
  <si>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</si>
  <si>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</si>
  <si>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</si>
  <si>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</si>
  <si>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</si>
  <si>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</si>
  <si>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</si>
  <si>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</si>
  <si>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</si>
  <si>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</si>
  <si>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</si>
  <si>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</si>
  <si>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</si>
  <si>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</si>
  <si>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</si>
  <si>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</si>
  <si>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</si>
  <si>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</si>
  <si>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</si>
  <si>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</si>
  <si>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</si>
  <si>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</si>
  <si>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</si>
  <si>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</si>
  <si>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</si>
  <si>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</si>
  <si>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</si>
  <si>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</si>
  <si>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</si>
  <si>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</si>
  <si>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</si>
  <si>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</si>
  <si>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</si>
  <si>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</si>
  <si>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</si>
  <si>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</si>
  <si>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</si>
  <si>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</si>
  <si>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</si>
  <si>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</si>
  <si>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</si>
  <si>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</si>
  <si>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</si>
  <si>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</si>
  <si>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</si>
  <si>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</si>
  <si>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</si>
  <si>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</si>
  <si>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</si>
  <si>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</si>
  <si>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</si>
  <si>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</si>
  <si>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</si>
  <si>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</si>
  <si>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</si>
  <si>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</si>
  <si>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</si>
  <si>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</si>
  <si>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</si>
  <si>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</si>
  <si>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</si>
  <si>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</si>
  <si>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</si>
  <si>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</si>
  <si>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</si>
  <si>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</si>
  <si>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</si>
  <si>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</si>
  <si>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</si>
  <si>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</si>
  <si>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</si>
  <si>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</si>
  <si>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</si>
  <si>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</si>
  <si>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</si>
  <si>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</si>
  <si>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</si>
  <si>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</si>
  <si>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</si>
  <si>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</si>
  <si>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</si>
  <si>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</si>
  <si>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</si>
  <si>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</si>
  <si>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</si>
  <si>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</si>
  <si>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</si>
  <si>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</si>
  <si>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</si>
  <si>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</si>
  <si>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</si>
  <si>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</si>
  <si>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</si>
  <si>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</si>
  <si>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</si>
  <si>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</si>
  <si>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</si>
  <si>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</si>
  <si>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</si>
  <si>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</si>
  <si>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</si>
  <si>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</si>
  <si>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</si>
  <si>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</si>
  <si>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</si>
  <si>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</si>
  <si>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</si>
  <si>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</si>
  <si>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</si>
  <si>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</si>
  <si>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</si>
  <si>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</si>
  <si>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</si>
  <si>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</si>
  <si>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</si>
  <si>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</si>
  <si>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</si>
  <si>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</si>
  <si>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</si>
  <si>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</si>
  <si>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</si>
  <si>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</si>
  <si>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</si>
  <si>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</si>
  <si>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</si>
  <si>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</si>
  <si>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</si>
  <si>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</si>
  <si>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</si>
  <si>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</si>
  <si>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</si>
  <si>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</si>
  <si>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</si>
  <si>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</si>
  <si>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</si>
  <si>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</si>
  <si>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</si>
  <si>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</si>
  <si>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</si>
  <si>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</si>
  <si>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</si>
  <si>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</si>
  <si>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</si>
  <si>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</si>
  <si>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</si>
  <si>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</si>
  <si>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</si>
  <si>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</si>
  <si>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</si>
  <si>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</si>
  <si>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</si>
  <si>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</si>
  <si>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</si>
  <si>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</si>
  <si>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</si>
  <si>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</si>
  <si>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</si>
  <si>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</si>
  <si>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</si>
  <si>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</si>
  <si>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</si>
  <si>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</si>
  <si>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</si>
  <si>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</si>
  <si>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</si>
  <si>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</si>
  <si>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</si>
  <si>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</si>
  <si>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</si>
  <si>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</si>
  <si>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</si>
  <si>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</si>
  <si>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</si>
  <si>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</si>
  <si>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</si>
  <si>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</si>
  <si>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</si>
  <si>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</si>
  <si>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</si>
  <si>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</si>
  <si>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</si>
  <si>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</si>
  <si>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</si>
  <si>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</si>
  <si>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</si>
  <si>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</si>
  <si>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</si>
  <si>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</si>
  <si>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</si>
  <si>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</si>
  <si>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</si>
  <si>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</si>
  <si>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</si>
  <si>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</si>
  <si>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</si>
  <si>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</si>
  <si>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</si>
  <si>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</si>
  <si>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</si>
  <si>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</si>
  <si>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</si>
  <si>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</si>
  <si>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</si>
  <si>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</si>
  <si>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</si>
  <si>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</si>
  <si>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</si>
  <si>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</si>
  <si>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</si>
  <si>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</si>
  <si>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</si>
  <si>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</si>
  <si>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</si>
  <si>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</si>
  <si>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</si>
  <si>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</si>
  <si>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</si>
  <si>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</si>
  <si>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</si>
  <si>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</si>
  <si>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</si>
  <si>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</si>
  <si>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</si>
  <si>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</si>
  <si>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</si>
  <si>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</si>
  <si>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</si>
  <si>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</si>
  <si>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</si>
  <si>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</si>
  <si>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</si>
  <si>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</si>
  <si>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</si>
  <si>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</si>
  <si>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</si>
  <si>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</si>
  <si>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</si>
  <si>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</si>
  <si>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</si>
  <si>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</si>
  <si>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</si>
  <si>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</si>
  <si>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</si>
  <si>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</si>
  <si>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</si>
  <si>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</si>
  <si>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</si>
  <si>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</si>
  <si>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</si>
  <si>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</si>
  <si>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</si>
  <si>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</si>
  <si>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</si>
  <si>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</si>
  <si>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</si>
  <si>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</si>
  <si>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</si>
  <si>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</si>
  <si>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</si>
  <si>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</si>
  <si>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</si>
  <si>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</si>
  <si>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</si>
  <si>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</si>
  <si>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</si>
  <si>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</si>
  <si>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</si>
  <si>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</si>
  <si>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</si>
  <si>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</si>
  <si>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</si>
  <si>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</si>
  <si>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</si>
  <si>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</si>
  <si>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</si>
  <si>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</si>
  <si>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</si>
  <si>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</si>
  <si>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</si>
  <si>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</si>
  <si>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</si>
  <si>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</si>
  <si>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</si>
  <si>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</si>
  <si>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</si>
  <si>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</si>
  <si>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</si>
  <si>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</si>
  <si>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</si>
  <si>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</si>
  <si>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</si>
  <si>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</si>
  <si>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</si>
  <si>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</si>
  <si>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</si>
  <si>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</si>
  <si>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</si>
  <si>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</si>
  <si>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</si>
  <si>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</si>
  <si>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</si>
  <si>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</si>
  <si>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</si>
  <si>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</si>
  <si>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</si>
  <si>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</si>
  <si>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</si>
  <si>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</si>
  <si>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</si>
  <si>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</si>
  <si>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</si>
  <si>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</si>
  <si>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</si>
  <si>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</si>
  <si>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</si>
  <si>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</si>
  <si>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</si>
  <si>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</si>
  <si>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</si>
  <si>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</si>
  <si>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</si>
  <si>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</si>
  <si>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</si>
  <si>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</si>
  <si>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</si>
  <si>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</si>
  <si>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</si>
  <si>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</si>
  <si>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</si>
  <si>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</si>
  <si>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</si>
  <si>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</si>
  <si>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</si>
  <si>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</si>
  <si>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</si>
  <si>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</si>
  <si>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</si>
  <si>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</si>
  <si>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</si>
  <si>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</si>
  <si>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</si>
  <si>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</si>
  <si>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</si>
  <si>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</si>
  <si>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</si>
  <si>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</si>
  <si>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</si>
  <si>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</si>
  <si>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</si>
  <si>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</si>
  <si>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</si>
  <si>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</si>
  <si>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</si>
  <si>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</si>
  <si>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</si>
  <si>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</si>
  <si>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</si>
  <si>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</si>
  <si>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</si>
  <si>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</si>
  <si>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</si>
  <si>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</si>
  <si>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</si>
  <si>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</si>
  <si>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</si>
  <si>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</si>
  <si>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</si>
  <si>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</si>
  <si>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</si>
  <si>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</si>
  <si>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</si>
  <si>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</si>
  <si>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</si>
  <si>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</si>
  <si>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</si>
  <si>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</si>
  <si>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</si>
  <si>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</si>
  <si>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</si>
  <si>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</si>
  <si>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</si>
  <si>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</si>
  <si>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</si>
  <si>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</si>
  <si>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</si>
  <si>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</si>
  <si>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</si>
  <si>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</si>
  <si>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</si>
  <si>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</si>
  <si>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</si>
  <si>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</si>
  <si>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</si>
  <si>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</si>
  <si>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</si>
  <si>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</si>
  <si>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</si>
  <si>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</si>
  <si>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</si>
  <si>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</si>
  <si>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</si>
  <si>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</si>
  <si>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</si>
  <si>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</si>
  <si>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</si>
  <si>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</si>
  <si>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</si>
  <si>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</si>
  <si>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</si>
  <si>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</si>
  <si>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</si>
  <si>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</si>
  <si>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</si>
  <si>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</si>
  <si>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</si>
  <si>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</si>
  <si>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</si>
  <si>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</si>
  <si>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</si>
  <si>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</si>
  <si>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</si>
  <si>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</si>
  <si>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</si>
  <si>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</si>
  <si>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</si>
  <si>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</si>
  <si>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</si>
  <si>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</si>
  <si>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</si>
  <si>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</si>
  <si>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</si>
  <si>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</si>
  <si>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</si>
  <si>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</si>
  <si>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</si>
  <si>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</si>
  <si>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</si>
  <si>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</si>
  <si>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</si>
  <si>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</si>
  <si>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</si>
  <si>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</si>
  <si>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</si>
  <si>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</si>
  <si>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</si>
  <si>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</si>
  <si>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</si>
  <si>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</si>
  <si>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</si>
  <si>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</si>
  <si>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</si>
  <si>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</si>
  <si>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</si>
  <si>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</si>
  <si>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</si>
  <si>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</si>
  <si>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</si>
  <si>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</si>
  <si>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</si>
  <si>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</si>
  <si>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</si>
  <si>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</si>
  <si>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</si>
  <si>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</si>
  <si>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</si>
  <si>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</si>
  <si>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</si>
  <si>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</si>
  <si>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</si>
  <si>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</si>
  <si>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</si>
  <si>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</si>
  <si>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</si>
  <si>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</si>
  <si>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</si>
  <si>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</si>
  <si>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</si>
  <si>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</si>
  <si>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</si>
  <si>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</si>
  <si>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</si>
  <si>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</si>
  <si>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</si>
  <si>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</si>
  <si>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</si>
  <si>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</si>
  <si>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</si>
  <si>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</si>
  <si>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</si>
  <si>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</si>
  <si>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</si>
  <si>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</si>
  <si>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</si>
  <si>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</si>
  <si>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</si>
  <si>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</si>
  <si>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</si>
  <si>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</si>
  <si>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</si>
  <si>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</si>
  <si>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</si>
  <si>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</si>
  <si>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</si>
  <si>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</si>
  <si>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</si>
  <si>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</si>
  <si>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</si>
  <si>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</si>
  <si>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</si>
  <si>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</si>
  <si>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</si>
  <si>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</si>
  <si>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</si>
  <si>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</si>
  <si>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</si>
  <si>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</si>
  <si>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</si>
  <si>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</si>
  <si>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</si>
  <si>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</si>
  <si>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</si>
  <si>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</si>
  <si>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</si>
  <si>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</si>
  <si>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</si>
  <si>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</si>
  <si>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</si>
  <si>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</si>
  <si>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</si>
  <si>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</si>
  <si>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</si>
  <si>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</si>
  <si>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</si>
  <si>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</si>
  <si>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</si>
  <si>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</si>
  <si>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</si>
  <si>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</si>
  <si>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</si>
  <si>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</si>
  <si>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</si>
  <si>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</si>
  <si>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</si>
  <si>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</si>
  <si>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</si>
  <si>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</si>
  <si>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</si>
  <si>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</si>
  <si>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</si>
  <si>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</si>
  <si>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</si>
  <si>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</si>
  <si>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</si>
  <si>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</si>
  <si>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</si>
  <si>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</si>
  <si>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</si>
  <si>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</si>
  <si>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</si>
  <si>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</si>
  <si>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</si>
  <si>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</si>
  <si>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</si>
  <si>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</si>
  <si>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</si>
  <si>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</si>
  <si>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</si>
  <si>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</si>
  <si>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</si>
  <si>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</si>
  <si>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</si>
  <si>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</si>
  <si>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</si>
  <si>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</si>
  <si>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</si>
  <si>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</si>
  <si>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</si>
  <si>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</si>
  <si>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</si>
  <si>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</si>
  <si>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</si>
  <si>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</si>
  <si>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</si>
  <si>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</si>
  <si>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</si>
  <si>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</si>
  <si>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</si>
  <si>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</si>
  <si>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</si>
  <si>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</si>
  <si>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</si>
  <si>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</si>
  <si>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</si>
  <si>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</si>
  <si>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</si>
  <si>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</si>
  <si>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</si>
  <si>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</si>
  <si>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</si>
  <si>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</si>
  <si>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</si>
  <si>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</si>
  <si>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</si>
  <si>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</si>
  <si>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</si>
  <si>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</si>
  <si>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</si>
  <si>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</si>
  <si>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</si>
  <si>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</si>
  <si>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</si>
  <si>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</si>
  <si>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</si>
  <si>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</si>
  <si>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</si>
  <si>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</si>
  <si>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</si>
  <si>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</si>
  <si>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</si>
  <si>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</si>
  <si>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</si>
  <si>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</si>
  <si>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</si>
  <si>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</si>
  <si>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</si>
  <si>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</si>
  <si>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</si>
  <si>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</si>
  <si>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</si>
  <si>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</si>
  <si>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</si>
  <si>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</si>
  <si>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</si>
  <si>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</si>
  <si>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</si>
  <si>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</si>
  <si>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</si>
  <si>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</si>
  <si>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</si>
  <si>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</si>
  <si>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</si>
  <si>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</si>
  <si>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</si>
  <si>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</si>
  <si>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</si>
  <si>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</si>
  <si>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</si>
  <si>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</si>
  <si>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</si>
  <si>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</si>
  <si>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</si>
  <si>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</si>
  <si>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</si>
  <si>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</si>
  <si>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</si>
  <si>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</si>
  <si>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</si>
  <si>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</si>
  <si>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</si>
  <si>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</si>
  <si>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</si>
  <si>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</si>
  <si>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</si>
  <si>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</si>
  <si>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</si>
  <si>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</si>
  <si>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</si>
  <si>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</si>
  <si>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</si>
  <si>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</si>
  <si>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</si>
  <si>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</si>
  <si>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</si>
  <si>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</si>
  <si>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</si>
  <si>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</si>
  <si>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</si>
  <si>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</si>
  <si>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</si>
  <si>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</si>
  <si>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</si>
  <si>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</si>
  <si>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</si>
  <si>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</si>
  <si>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</si>
  <si>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</si>
  <si>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</si>
  <si>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</si>
  <si>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</si>
  <si>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</si>
  <si>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</si>
  <si>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</si>
  <si>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</si>
  <si>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</si>
  <si>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</si>
  <si>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</si>
  <si>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</si>
  <si>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</si>
  <si>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</si>
  <si>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</si>
  <si>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</si>
  <si>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</si>
  <si>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</si>
  <si>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</si>
  <si>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</si>
  <si>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</si>
  <si>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</si>
  <si>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</si>
  <si>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</si>
  <si>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</si>
  <si>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</si>
  <si>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</si>
  <si>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</si>
  <si>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</si>
  <si>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</si>
  <si>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</si>
  <si>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</si>
  <si>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</si>
  <si>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</si>
  <si>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</si>
  <si>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</si>
  <si>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</si>
  <si>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</si>
  <si>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</si>
  <si>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</si>
  <si>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</si>
  <si>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</si>
  <si>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</si>
  <si>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</si>
  <si>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</si>
  <si>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</si>
  <si>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</si>
  <si>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</si>
  <si>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</si>
  <si>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</si>
  <si>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</si>
  <si>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</si>
  <si>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</si>
  <si>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</si>
  <si>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</si>
  <si>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</si>
  <si>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</si>
  <si>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</si>
  <si>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</si>
  <si>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</si>
  <si>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</si>
  <si>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</si>
  <si>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</si>
  <si>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</si>
  <si>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</si>
  <si>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</si>
  <si>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</si>
  <si>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</si>
  <si>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</si>
  <si>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</si>
  <si>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</si>
  <si>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</si>
  <si>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</si>
  <si>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</si>
  <si>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</si>
  <si>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</si>
  <si>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</si>
  <si>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</si>
  <si>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</si>
  <si>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</si>
  <si>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</si>
  <si>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</si>
  <si>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</si>
  <si>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</si>
  <si>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</si>
  <si>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</si>
  <si>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</si>
  <si>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</si>
  <si>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</si>
  <si>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</si>
  <si>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</si>
  <si>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</si>
  <si>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</si>
  <si>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</si>
  <si>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</si>
  <si>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</si>
  <si>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</si>
  <si>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</si>
  <si>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</si>
  <si>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</si>
  <si>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</si>
  <si>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</si>
  <si>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</si>
  <si>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</si>
  <si>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</si>
  <si>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</si>
  <si>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</si>
  <si>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</si>
  <si>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</si>
  <si>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</si>
  <si>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</si>
  <si>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</si>
  <si>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</si>
  <si>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</si>
  <si>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</si>
  <si>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</si>
  <si>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</si>
  <si>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</si>
  <si>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</si>
  <si>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</si>
  <si>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</si>
  <si>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</si>
  <si>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</si>
  <si>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</si>
  <si>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</si>
  <si>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</si>
  <si>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</si>
  <si>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</si>
  <si>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</si>
  <si>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</si>
  <si>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</si>
  <si>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</si>
  <si>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</si>
  <si>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</si>
  <si>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</si>
  <si>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</si>
  <si>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</si>
  <si>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</si>
  <si>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</si>
  <si>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</si>
  <si>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</si>
  <si>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</si>
  <si>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</si>
  <si>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</si>
  <si>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</si>
  <si>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</si>
  <si>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</si>
  <si>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</si>
  <si>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</si>
  <si>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</si>
  <si>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</si>
  <si>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</si>
  <si>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</si>
  <si>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</si>
  <si>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</si>
  <si>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</si>
  <si>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</si>
  <si>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</si>
  <si>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</si>
  <si>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</si>
  <si>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</si>
  <si>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</si>
  <si>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</si>
  <si>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</si>
  <si>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</si>
  <si>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</si>
  <si>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</si>
  <si>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</si>
  <si>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</si>
  <si>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</si>
  <si>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</si>
  <si>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</si>
  <si>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</si>
  <si>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</si>
  <si>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</si>
  <si>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</si>
  <si>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</si>
  <si>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</si>
  <si>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</si>
  <si>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</si>
  <si>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</si>
  <si>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</si>
  <si>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</si>
  <si>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</si>
  <si>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</si>
  <si>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</si>
  <si>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</si>
  <si>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</si>
  <si>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</si>
  <si>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</si>
  <si>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</si>
  <si>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</si>
  <si>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</si>
  <si>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</si>
  <si>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</si>
  <si>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</si>
  <si>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</si>
  <si>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</si>
  <si>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</si>
  <si>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</si>
  <si>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</si>
  <si>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</si>
  <si>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</si>
  <si>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</si>
  <si>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</si>
  <si>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</si>
  <si>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</si>
  <si>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</si>
  <si>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</si>
  <si>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</si>
  <si>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</si>
  <si>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</si>
  <si>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</si>
  <si>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</si>
  <si>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</si>
  <si>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</si>
  <si>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</si>
  <si>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</si>
  <si>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</si>
  <si>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</si>
  <si>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</si>
  <si>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</si>
  <si>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</si>
  <si>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</si>
  <si>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</si>
  <si>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</si>
  <si>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</si>
  <si>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</si>
  <si>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</si>
  <si>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</si>
  <si>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</si>
  <si>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</si>
  <si>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</si>
  <si>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</si>
  <si>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</si>
  <si>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</si>
  <si>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</si>
  <si>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</si>
  <si>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</si>
  <si>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</si>
  <si>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</si>
  <si>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</si>
  <si>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</si>
  <si>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</si>
  <si>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</si>
  <si>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</si>
  <si>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</si>
  <si>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</si>
  <si>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</si>
  <si>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</si>
  <si>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</si>
  <si>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</si>
  <si>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</si>
  <si>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</si>
  <si>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</si>
  <si>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</si>
  <si>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</si>
  <si>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</si>
  <si>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</si>
  <si>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</si>
  <si>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</si>
  <si>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</si>
  <si>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</si>
  <si>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</si>
  <si>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</si>
  <si>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</si>
  <si>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</si>
  <si>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</si>
  <si>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</si>
  <si>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</si>
  <si>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</si>
  <si>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</si>
  <si>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</si>
  <si>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</si>
  <si>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</si>
  <si>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</si>
  <si>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</si>
  <si>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</si>
  <si>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</si>
  <si>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</si>
  <si>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</si>
  <si>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</si>
  <si>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</si>
  <si>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</si>
  <si>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</si>
  <si>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</si>
  <si>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</si>
  <si>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</si>
  <si>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</si>
  <si>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</si>
  <si>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</si>
  <si>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</si>
  <si>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</si>
  <si>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</si>
  <si>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</si>
  <si>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</si>
  <si>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</si>
  <si>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</si>
  <si>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</si>
  <si>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</si>
  <si>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</si>
  <si>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</si>
  <si>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</si>
  <si>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</si>
  <si>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</si>
  <si>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</si>
  <si>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</si>
  <si>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</si>
  <si>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</si>
  <si>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</si>
  <si>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</si>
  <si>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</si>
  <si>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</si>
  <si>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</si>
  <si>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</si>
  <si>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</si>
  <si>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</si>
  <si>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</si>
  <si>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</si>
  <si>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</si>
  <si>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</si>
  <si>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</si>
  <si>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</si>
  <si>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</si>
  <si>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</si>
  <si>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</si>
  <si>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</si>
  <si>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</si>
  <si>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</si>
  <si>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</si>
  <si>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</si>
  <si>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</si>
  <si>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</si>
  <si>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</si>
  <si>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</si>
  <si>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</si>
  <si>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</si>
  <si>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</si>
  <si>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</si>
  <si>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</si>
  <si>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</si>
  <si>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</si>
  <si>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</si>
  <si>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</si>
  <si>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</si>
  <si>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</si>
  <si>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</si>
  <si>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</si>
  <si>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</si>
  <si>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</si>
  <si>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</si>
  <si>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</si>
  <si>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</si>
  <si>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</si>
  <si>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</si>
  <si>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</si>
  <si>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</si>
  <si>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</si>
  <si>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</si>
  <si>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</si>
  <si>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</si>
  <si>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</si>
  <si>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</si>
  <si>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</si>
  <si>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</si>
  <si>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</si>
  <si>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</si>
  <si>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</si>
  <si>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</si>
  <si>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</si>
  <si>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</si>
  <si>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</si>
  <si>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</si>
  <si>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</si>
  <si>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</si>
  <si>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</si>
  <si>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</si>
  <si>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</si>
  <si>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</si>
  <si>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</si>
  <si>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</si>
  <si>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</si>
  <si>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</si>
  <si>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</si>
  <si>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</si>
  <si>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</si>
  <si>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</si>
  <si>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</si>
  <si>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</si>
  <si>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</si>
  <si>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</si>
  <si>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</si>
  <si>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</si>
  <si>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</si>
  <si>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</si>
  <si>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</si>
  <si>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</si>
  <si>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</si>
  <si>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</si>
  <si>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</si>
  <si>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</si>
  <si>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</si>
  <si>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</si>
  <si>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</si>
  <si>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</si>
  <si>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</si>
  <si>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</si>
  <si>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</si>
  <si>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</si>
  <si>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</si>
  <si>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</si>
  <si>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</si>
  <si>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</si>
  <si>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</si>
  <si>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</si>
  <si>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</si>
  <si>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</si>
  <si>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</si>
  <si>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</si>
  <si>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</si>
  <si>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</si>
  <si>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</si>
  <si>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</si>
  <si>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</si>
  <si>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</si>
  <si>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</si>
  <si>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</si>
  <si>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</si>
  <si>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</si>
  <si>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</si>
  <si>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</si>
  <si>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</si>
  <si>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</si>
  <si>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</si>
  <si>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</si>
  <si>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</si>
  <si>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</si>
  <si>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</si>
  <si>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</si>
  <si>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</si>
  <si>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</si>
  <si>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</si>
  <si>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</si>
  <si>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</si>
  <si>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</si>
  <si>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</si>
  <si>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</si>
  <si>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</si>
  <si>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</si>
  <si>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</si>
  <si>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</si>
  <si>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</si>
  <si>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</si>
  <si>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</si>
  <si>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</si>
  <si>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</si>
  <si>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</si>
  <si>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</si>
  <si>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</si>
  <si>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</si>
  <si>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</si>
  <si>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</si>
  <si>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</si>
  <si>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</si>
  <si>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</si>
  <si>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</si>
  <si>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</si>
  <si>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</si>
  <si>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</si>
  <si>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</si>
  <si>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</si>
  <si>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</si>
  <si>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</si>
  <si>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</si>
  <si>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</si>
  <si>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</si>
  <si>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</si>
  <si>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</si>
  <si>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</si>
  <si>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</si>
  <si>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</si>
  <si>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</si>
  <si>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</si>
  <si>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</si>
  <si>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</si>
  <si>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</si>
  <si>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</si>
  <si>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</si>
  <si>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</si>
  <si>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</si>
  <si>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</si>
  <si>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</si>
  <si>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</si>
  <si>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</si>
  <si>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</si>
  <si>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</si>
  <si>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</si>
  <si>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</si>
  <si>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</si>
  <si>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</si>
  <si>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</si>
  <si>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</si>
  <si>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</si>
  <si>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</si>
  <si>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</si>
  <si>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</si>
  <si>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</si>
  <si>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</si>
  <si>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</si>
  <si>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</si>
  <si>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</si>
  <si>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</si>
  <si>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</si>
  <si>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</si>
  <si>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</si>
  <si>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</si>
  <si>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</si>
  <si>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</si>
  <si>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</si>
  <si>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</si>
  <si>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</si>
  <si>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</si>
  <si>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</si>
  <si>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</si>
  <si>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</si>
  <si>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</si>
  <si>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</si>
  <si>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</si>
  <si>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</si>
  <si>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</si>
  <si>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</si>
  <si>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</si>
  <si>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</si>
  <si>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</si>
  <si>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</si>
  <si>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</si>
  <si>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</si>
  <si>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</si>
  <si>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</si>
  <si>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</si>
  <si>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</si>
  <si>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</si>
  <si>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</si>
  <si>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</si>
  <si>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</si>
  <si>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</si>
  <si>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</si>
  <si>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</si>
  <si>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</si>
  <si>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</si>
  <si>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</si>
  <si>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</si>
  <si>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</si>
  <si>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</si>
  <si>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</si>
  <si>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</si>
  <si>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</si>
  <si>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</si>
  <si>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</si>
  <si>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</si>
  <si>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</si>
  <si>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</si>
  <si>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</si>
  <si>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</si>
  <si>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</si>
  <si>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</si>
  <si>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</si>
  <si>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</si>
  <si>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</si>
  <si>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</si>
  <si>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</si>
  <si>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</si>
  <si>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</si>
  <si>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</si>
  <si>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</si>
  <si>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</si>
  <si>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</si>
  <si>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</si>
  <si>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</si>
  <si>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</si>
  <si>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</si>
  <si>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</si>
  <si>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</si>
  <si>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</si>
  <si>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</si>
  <si>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</si>
  <si>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</si>
  <si>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</si>
  <si>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</si>
  <si>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</si>
  <si>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</si>
  <si>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</si>
  <si>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</si>
  <si>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</si>
  <si>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</si>
  <si>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</si>
  <si>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</si>
  <si>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</si>
  <si>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</si>
  <si>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</si>
  <si>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</si>
  <si>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</si>
  <si>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</si>
  <si>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</si>
  <si>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</si>
  <si>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</si>
  <si>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</si>
  <si>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</si>
  <si>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</si>
  <si>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</si>
  <si>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</si>
  <si>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</si>
  <si>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</si>
  <si>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</si>
  <si>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</si>
  <si>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</si>
  <si>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</si>
  <si>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</si>
  <si>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</si>
  <si>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</si>
  <si>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</si>
  <si>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</si>
  <si>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</si>
  <si>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</si>
  <si>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</si>
  <si>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</si>
  <si>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</si>
  <si>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</si>
  <si>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</si>
  <si>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</si>
  <si>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</si>
  <si>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</si>
  <si>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</si>
  <si>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</si>
  <si>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</si>
  <si>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</si>
  <si>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</si>
  <si>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</si>
  <si>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</si>
  <si>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</si>
  <si>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</si>
  <si>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</si>
  <si>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</si>
  <si>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</si>
  <si>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</si>
  <si>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</si>
  <si>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</si>
  <si>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</si>
  <si>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</si>
  <si>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</si>
  <si>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</si>
  <si>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</si>
  <si>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</si>
  <si>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</si>
  <si>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</si>
  <si>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</si>
  <si>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</si>
  <si>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</si>
  <si>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</si>
  <si>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</si>
  <si>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</si>
  <si>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</si>
  <si>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</si>
  <si>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</si>
  <si>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</si>
  <si>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</si>
  <si>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</si>
  <si>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</si>
  <si>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</si>
  <si>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</si>
  <si>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</si>
  <si>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</si>
  <si>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</si>
  <si>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</si>
  <si>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</si>
  <si>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</si>
  <si>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</si>
  <si>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</si>
  <si>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</si>
  <si>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</si>
  <si>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</si>
  <si>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</si>
  <si>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</si>
  <si>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</si>
  <si>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</si>
  <si>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</si>
  <si>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</si>
  <si>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</si>
  <si>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</si>
  <si>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</si>
  <si>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</si>
  <si>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</si>
  <si>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</si>
  <si>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</si>
  <si>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</si>
  <si>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</si>
  <si>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</si>
  <si>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</si>
  <si>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</si>
  <si>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</si>
  <si>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</si>
  <si>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</si>
  <si>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</si>
  <si>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</si>
  <si>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</si>
  <si>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</si>
  <si>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</si>
  <si>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</si>
  <si>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</si>
  <si>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</si>
  <si>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</si>
  <si>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</si>
  <si>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</si>
  <si>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</si>
  <si>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</si>
  <si>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</si>
  <si>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</si>
  <si>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</si>
  <si>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</si>
  <si>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</si>
  <si>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</si>
  <si>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</si>
  <si>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</si>
  <si>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</si>
  <si>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</si>
  <si>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</si>
  <si>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</si>
  <si>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</si>
  <si>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</si>
  <si>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</si>
  <si>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</si>
  <si>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</si>
  <si>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</si>
  <si>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</si>
  <si>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</si>
  <si>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</si>
  <si>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</si>
  <si>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</si>
  <si>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</si>
  <si>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</si>
  <si>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</si>
  <si>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</si>
  <si>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</si>
  <si>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</si>
  <si>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</si>
  <si>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</si>
  <si>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</si>
  <si>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</si>
  <si>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</si>
  <si>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</si>
  <si>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</si>
  <si>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</si>
  <si>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</si>
  <si>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</si>
  <si>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</si>
  <si>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</si>
  <si>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</si>
  <si>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</si>
  <si>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</si>
  <si>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</si>
  <si>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</si>
  <si>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</si>
  <si>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</si>
  <si>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</si>
  <si>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</si>
  <si>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</si>
  <si>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</si>
  <si>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</si>
  <si>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</si>
  <si>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</si>
  <si>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</si>
  <si>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</si>
  <si>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</si>
  <si>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</si>
  <si>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</si>
  <si>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</si>
  <si>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</si>
  <si>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</si>
  <si>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</si>
  <si>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</si>
  <si>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</si>
  <si>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</si>
  <si>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</si>
  <si>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</si>
  <si>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</si>
  <si>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</si>
  <si>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</si>
  <si>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</si>
  <si>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</si>
  <si>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</si>
  <si>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</si>
  <si>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</si>
  <si>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</si>
  <si>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</si>
  <si>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</si>
  <si>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</si>
  <si>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</si>
  <si>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</si>
  <si>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</si>
  <si>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</si>
  <si>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</si>
  <si>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</si>
  <si>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</si>
  <si>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</si>
  <si>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</si>
  <si>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</si>
  <si>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</si>
  <si>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</si>
  <si>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</si>
  <si>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</si>
  <si>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</si>
  <si>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</si>
  <si>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</si>
  <si>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</si>
  <si>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</si>
  <si>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</si>
  <si>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</si>
  <si>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</si>
  <si>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</si>
  <si>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</si>
  <si>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</si>
  <si>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</si>
  <si>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</si>
  <si>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</si>
  <si>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</si>
  <si>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</si>
  <si>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</si>
  <si>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</si>
  <si>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</si>
  <si>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</si>
  <si>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</si>
  <si>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</si>
  <si>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</si>
  <si>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</si>
  <si>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</si>
  <si>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</si>
  <si>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</si>
  <si>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</si>
  <si>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</si>
  <si>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</si>
  <si>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</si>
  <si>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</si>
  <si>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</si>
  <si>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</si>
  <si>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</si>
  <si>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</si>
  <si>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</si>
  <si>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</si>
  <si>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</si>
  <si>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</si>
  <si>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</si>
  <si>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</si>
  <si>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</si>
  <si>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</si>
  <si>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</si>
  <si>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</si>
  <si>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</si>
  <si>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</si>
  <si>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</si>
  <si>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</si>
  <si>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</si>
  <si>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</si>
  <si>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</si>
  <si>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</si>
  <si>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</si>
  <si>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</si>
  <si>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</si>
  <si>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</si>
  <si>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</si>
  <si>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</si>
  <si>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</si>
  <si>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</si>
  <si>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</si>
  <si>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</si>
  <si>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</si>
  <si>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</si>
  <si>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</si>
  <si>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</si>
  <si>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</si>
  <si>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</si>
  <si>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</si>
  <si>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</si>
  <si>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</si>
  <si>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</si>
  <si>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</si>
  <si>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</si>
  <si>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</si>
  <si>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</si>
  <si>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</si>
  <si>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</si>
  <si>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</si>
  <si>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</si>
  <si>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</si>
  <si>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</si>
  <si>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</si>
  <si>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</si>
  <si>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</si>
  <si>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</si>
  <si>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</si>
  <si>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</si>
  <si>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</si>
  <si>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</si>
  <si>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</si>
  <si>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</si>
  <si>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</si>
  <si>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</si>
  <si>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</si>
  <si>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</si>
  <si>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</si>
  <si>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</si>
  <si>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</si>
  <si>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</si>
  <si>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</si>
  <si>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</si>
  <si>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</si>
  <si>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</si>
  <si>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</si>
  <si>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</si>
  <si>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</si>
  <si>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</si>
  <si>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</si>
  <si>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</si>
  <si>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</si>
  <si>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</si>
  <si>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</si>
  <si>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</si>
  <si>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</si>
  <si>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</si>
  <si>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</si>
  <si>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</si>
  <si>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</si>
  <si>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</si>
  <si>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</si>
  <si>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</si>
  <si>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</si>
  <si>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</si>
  <si>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</si>
  <si>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</si>
  <si>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</si>
  <si>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</si>
  <si>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</si>
  <si>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</si>
  <si>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</si>
  <si>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</si>
  <si>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</si>
  <si>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</si>
  <si>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</si>
  <si>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</si>
  <si>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</si>
  <si>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</si>
  <si>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</si>
  <si>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</si>
  <si>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</si>
  <si>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</si>
  <si>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</si>
  <si>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</si>
  <si>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</si>
  <si>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</si>
  <si>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</si>
  <si>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</si>
  <si>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</si>
  <si>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</si>
  <si>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</si>
  <si>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</si>
  <si>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</si>
  <si>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</si>
  <si>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</si>
  <si>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</si>
  <si>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</si>
  <si>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</si>
  <si>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</si>
  <si>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</si>
  <si>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</si>
  <si>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</si>
  <si>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</si>
  <si>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</si>
  <si>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</si>
  <si>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</si>
  <si>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</si>
  <si>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</si>
  <si>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</si>
  <si>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</si>
  <si>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</si>
  <si>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</si>
  <si>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</si>
  <si>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</si>
  <si>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</si>
  <si>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</si>
  <si>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</si>
  <si>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</si>
  <si>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</si>
  <si>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</si>
  <si>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</si>
  <si>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</si>
  <si>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</si>
  <si>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</si>
  <si>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</si>
  <si>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</si>
  <si>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</si>
  <si>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</si>
  <si>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</si>
  <si>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</si>
  <si>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</si>
  <si>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</si>
  <si>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</si>
  <si>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</si>
  <si>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</si>
  <si>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</si>
  <si>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</si>
  <si>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</si>
  <si>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</si>
  <si>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</si>
  <si>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</si>
  <si>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</si>
  <si>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</si>
  <si>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</si>
  <si>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</si>
  <si>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</si>
  <si>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</si>
  <si>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</si>
  <si>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</si>
  <si>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</si>
  <si>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</si>
  <si>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</si>
  <si>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</si>
  <si>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</si>
  <si>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</si>
  <si>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</si>
  <si>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</si>
  <si>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</si>
  <si>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</si>
  <si>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</si>
  <si>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</si>
  <si>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</si>
  <si>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</si>
  <si>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</si>
  <si>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</si>
  <si>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</si>
  <si>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</si>
  <si>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</si>
  <si>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</si>
  <si>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</si>
  <si>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</si>
  <si>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</si>
  <si>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</si>
  <si>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</si>
  <si>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</si>
  <si>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</si>
  <si>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</si>
  <si>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</si>
  <si>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</si>
  <si>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</si>
  <si>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</si>
  <si>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</si>
  <si>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</si>
  <si>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</si>
  <si>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</si>
  <si>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</si>
  <si>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</si>
  <si>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</si>
  <si>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</si>
  <si>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</si>
  <si>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</si>
  <si>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</si>
  <si>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</si>
  <si>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</si>
  <si>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</si>
  <si>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</si>
  <si>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</si>
  <si>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</si>
  <si>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</si>
  <si>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</si>
  <si>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</si>
  <si>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</si>
  <si>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</si>
  <si>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</si>
  <si>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</si>
  <si>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</si>
  <si>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</si>
  <si>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</si>
  <si>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</si>
  <si>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</si>
  <si>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</si>
  <si>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</si>
  <si>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</si>
  <si>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</si>
  <si>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</si>
  <si>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</si>
  <si>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</si>
  <si>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</si>
  <si>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</si>
  <si>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</si>
  <si>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</si>
  <si>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</si>
  <si>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</si>
  <si>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</si>
  <si>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</si>
  <si>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</si>
  <si>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</si>
  <si>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</si>
  <si>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</si>
  <si>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</si>
  <si>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</si>
  <si>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</si>
  <si>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</si>
  <si>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</si>
  <si>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</si>
  <si>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</si>
  <si>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</si>
  <si>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</si>
  <si>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</si>
  <si>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</si>
  <si>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</si>
  <si>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</si>
  <si>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</si>
  <si>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</si>
  <si>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</si>
  <si>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</si>
  <si>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</si>
  <si>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</si>
  <si>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</si>
  <si>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</si>
  <si>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</si>
  <si>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</si>
  <si>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</si>
  <si>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</si>
  <si>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</si>
  <si>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</si>
  <si>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</si>
  <si>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</si>
  <si>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</si>
  <si>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</si>
  <si>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</si>
  <si>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</si>
  <si>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</si>
  <si>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</si>
  <si>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</si>
  <si>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</si>
  <si>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</si>
  <si>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</si>
  <si>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</si>
  <si>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</si>
  <si>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</si>
  <si>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</si>
  <si>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</si>
  <si>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</si>
  <si>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</si>
  <si>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</si>
  <si>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</si>
  <si>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</si>
  <si>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</si>
  <si>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</si>
  <si>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</si>
  <si>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</si>
  <si>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</si>
  <si>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</si>
  <si>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</si>
  <si>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</si>
  <si>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</si>
  <si>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</si>
  <si>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</si>
  <si>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</si>
  <si>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</si>
  <si>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</si>
  <si>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</si>
  <si>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</si>
  <si>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</si>
  <si>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</si>
  <si>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</si>
  <si>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</si>
  <si>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</si>
  <si>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</si>
  <si>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</si>
  <si>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</si>
  <si>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</si>
  <si>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</si>
  <si>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</si>
  <si>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</si>
  <si>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</si>
  <si>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</si>
  <si>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</si>
  <si>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</si>
  <si>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</si>
  <si>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</si>
  <si>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</si>
  <si>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</si>
  <si>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</si>
  <si>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</si>
  <si>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</si>
  <si>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</si>
  <si>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</si>
  <si>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</si>
  <si>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</si>
  <si>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</si>
  <si>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</si>
  <si>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</si>
  <si>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</si>
  <si>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</si>
  <si>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</si>
  <si>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</si>
  <si>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</si>
  <si>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</si>
  <si>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</si>
  <si>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</si>
  <si>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</si>
  <si>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</si>
  <si>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</si>
  <si>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</si>
  <si>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</si>
  <si>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</si>
  <si>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</si>
  <si>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</si>
  <si>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</si>
  <si>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</si>
  <si>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</si>
  <si>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</si>
  <si>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</si>
  <si>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</si>
  <si>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</si>
  <si>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</si>
  <si>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</si>
  <si>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</si>
  <si>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</si>
  <si>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</si>
  <si>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</si>
  <si>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</si>
  <si>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</si>
  <si>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</si>
  <si>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</si>
  <si>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</si>
  <si>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</si>
  <si>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</si>
  <si>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</si>
  <si>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</si>
  <si>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</si>
  <si>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</si>
  <si>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</si>
  <si>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</si>
  <si>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</si>
  <si>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</si>
  <si>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</si>
  <si>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</si>
  <si>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</si>
  <si>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</si>
  <si>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</si>
  <si>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</si>
  <si>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</si>
  <si>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</si>
  <si>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</si>
  <si>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</si>
  <si>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</si>
  <si>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</si>
  <si>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</si>
  <si>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</si>
  <si>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</si>
  <si>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</si>
  <si>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</si>
  <si>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</si>
  <si>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</si>
  <si>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</si>
  <si>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</si>
  <si>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</si>
  <si>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</si>
  <si>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</si>
  <si>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</si>
  <si>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</si>
  <si>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</si>
  <si>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</si>
  <si>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</si>
  <si>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</si>
  <si>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</si>
  <si>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</si>
  <si>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</si>
  <si>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</si>
  <si>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</si>
  <si>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</si>
  <si>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</si>
  <si>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</si>
  <si>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</si>
  <si>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</si>
  <si>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</si>
  <si>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</si>
  <si>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</si>
  <si>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</si>
  <si>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</si>
  <si>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</si>
  <si>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</si>
  <si>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</si>
  <si>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</si>
  <si>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</si>
  <si>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</si>
  <si>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</si>
  <si>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</si>
  <si>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</si>
  <si>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</si>
  <si>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</si>
  <si>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</si>
  <si>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</si>
  <si>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</si>
  <si>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</si>
  <si>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</si>
  <si>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</si>
  <si>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</si>
  <si>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</si>
  <si>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</si>
  <si>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</si>
  <si>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</si>
  <si>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</si>
  <si>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</si>
  <si>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</si>
  <si>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</si>
  <si>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</si>
  <si>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</si>
  <si>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</si>
  <si>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</si>
  <si>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</si>
  <si>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</si>
  <si>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</si>
  <si>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</si>
  <si>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</si>
  <si>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</si>
  <si>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</si>
  <si>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</si>
  <si>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</si>
  <si>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</si>
  <si>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</si>
  <si>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</si>
  <si>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</si>
  <si>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</si>
  <si>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</si>
  <si>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</si>
  <si>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</si>
  <si>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</si>
  <si>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</si>
  <si>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</si>
  <si>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</si>
  <si>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</si>
  <si>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</si>
  <si>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</si>
  <si>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</si>
  <si>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</si>
  <si>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</si>
  <si>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</si>
  <si>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</si>
  <si>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</si>
  <si>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</si>
  <si>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</si>
  <si>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</si>
  <si>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</si>
  <si>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</si>
  <si>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</si>
  <si>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</si>
  <si>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</si>
  <si>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</si>
  <si>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</si>
  <si>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</si>
  <si>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</si>
  <si>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</si>
  <si>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</si>
  <si>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</si>
  <si>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</si>
  <si>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</si>
  <si>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</si>
  <si>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</si>
  <si>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</si>
  <si>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</si>
  <si>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</si>
  <si>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</si>
  <si>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</si>
  <si>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</si>
  <si>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</si>
  <si>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</si>
  <si>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</si>
  <si>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</si>
  <si>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</si>
  <si>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</si>
  <si>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</si>
  <si>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</si>
  <si>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</si>
  <si>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</si>
  <si>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</si>
  <si>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</si>
  <si>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</si>
  <si>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</si>
  <si>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</si>
  <si>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</si>
  <si>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</si>
  <si>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</si>
  <si>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</si>
  <si>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</si>
  <si>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</si>
  <si>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</si>
  <si>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</si>
  <si>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</si>
  <si>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</si>
  <si>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</si>
  <si>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</si>
  <si>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</si>
  <si>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</si>
  <si>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</si>
  <si>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</si>
  <si>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</si>
  <si>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</si>
  <si>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</si>
  <si>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</si>
  <si>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</si>
  <si>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</si>
  <si>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</si>
  <si>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</si>
  <si>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</si>
  <si>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</si>
  <si>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</si>
  <si>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</si>
  <si>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</si>
  <si>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</si>
  <si>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</si>
  <si>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</si>
  <si>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</si>
  <si>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</si>
  <si>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</si>
  <si>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</si>
  <si>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</si>
  <si>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</si>
  <si>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</si>
  <si>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</si>
  <si>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</si>
  <si>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</si>
  <si>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</si>
  <si>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</si>
  <si>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</si>
  <si>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</si>
  <si>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</si>
  <si>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</si>
  <si>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</si>
  <si>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</si>
  <si>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</si>
  <si>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</si>
  <si>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</si>
  <si>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</si>
  <si>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</si>
  <si>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</si>
  <si>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</si>
  <si>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</si>
  <si>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</si>
  <si>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</si>
  <si>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</si>
  <si>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</si>
  <si>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</si>
  <si>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</si>
  <si>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</si>
  <si>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</si>
  <si>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</si>
  <si>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</si>
  <si>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</si>
  <si>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</si>
  <si>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</si>
  <si>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</si>
  <si>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</si>
  <si>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</si>
  <si>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</si>
  <si>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</si>
  <si>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</si>
  <si>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</si>
  <si>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</si>
  <si>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</si>
  <si>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</si>
  <si>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</si>
  <si>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</si>
  <si>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</si>
  <si>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</si>
  <si>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</si>
  <si>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</si>
  <si>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</si>
  <si>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</si>
  <si>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</si>
  <si>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</si>
  <si>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</si>
  <si>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</si>
  <si>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</si>
  <si>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</si>
  <si>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</si>
  <si>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</si>
  <si>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</si>
  <si>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</si>
  <si>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</si>
  <si>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</si>
  <si>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</si>
  <si>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</si>
  <si>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</si>
  <si>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</si>
  <si>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</si>
  <si>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</si>
  <si>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</si>
  <si>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</si>
  <si>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</si>
  <si>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</si>
  <si>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</si>
  <si>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</si>
  <si>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</si>
  <si>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</si>
  <si>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</si>
  <si>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</si>
  <si>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</si>
  <si>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</si>
  <si>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</si>
  <si>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</si>
  <si>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</si>
  <si>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</si>
  <si>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</si>
  <si>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</si>
  <si>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</si>
  <si>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</si>
  <si>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</si>
  <si>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</si>
  <si>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</si>
  <si>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</si>
  <si>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</si>
  <si>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</si>
  <si>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</si>
  <si>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</si>
  <si>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</si>
  <si>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</si>
  <si>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</si>
  <si>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</si>
  <si>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</si>
  <si>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</si>
  <si>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</si>
  <si>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</si>
  <si>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</si>
  <si>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</si>
  <si>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</si>
  <si>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</si>
  <si>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</si>
  <si>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</si>
  <si>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</si>
  <si>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</si>
  <si>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</si>
  <si>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</si>
  <si>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</si>
  <si>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</si>
  <si>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</si>
  <si>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</si>
  <si>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</si>
  <si>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</si>
  <si>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</si>
  <si>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</si>
  <si>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</si>
  <si>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</si>
  <si>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</si>
  <si>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</si>
  <si>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</si>
  <si>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</si>
  <si>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</si>
  <si>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</si>
  <si>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</si>
  <si>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</si>
  <si>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</si>
  <si>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</si>
  <si>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</si>
  <si>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</si>
  <si>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</si>
  <si>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</si>
  <si>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</si>
  <si>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</si>
  <si>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</si>
  <si>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</si>
  <si>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</si>
  <si>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</si>
  <si>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</si>
  <si>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</si>
  <si>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</si>
  <si>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</si>
  <si>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</si>
  <si>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</si>
  <si>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</si>
  <si>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</si>
  <si>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</si>
  <si>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</si>
  <si>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</si>
  <si>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</si>
  <si>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</si>
  <si>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</si>
  <si>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</si>
  <si>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</si>
  <si>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</si>
  <si>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</si>
  <si>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</si>
  <si>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</si>
  <si>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</si>
  <si>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</si>
  <si>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</si>
  <si>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</si>
  <si>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</si>
  <si>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</si>
  <si>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</si>
  <si>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</si>
  <si>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</si>
  <si>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</si>
  <si>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</si>
  <si>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</si>
  <si>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</si>
  <si>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</si>
  <si>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</si>
  <si>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</si>
  <si>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</si>
  <si>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</si>
  <si>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</si>
  <si>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</si>
  <si>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</si>
  <si>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</si>
  <si>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</si>
  <si>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</si>
  <si>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</si>
  <si>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</si>
  <si>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</si>
  <si>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</si>
  <si>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</si>
  <si>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</si>
  <si>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</si>
  <si>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</si>
  <si>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</si>
  <si>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</si>
  <si>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</si>
  <si>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</si>
  <si>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</si>
  <si>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</si>
  <si>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</si>
  <si>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</si>
  <si>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</si>
  <si>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</si>
  <si>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</si>
  <si>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</si>
  <si>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</si>
  <si>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</si>
  <si>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</si>
  <si>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</si>
  <si>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</si>
  <si>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</si>
  <si>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</si>
  <si>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</si>
  <si>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</si>
  <si>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</si>
  <si>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</si>
  <si>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</si>
  <si>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</si>
  <si>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</si>
  <si>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</si>
  <si>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</si>
  <si>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</si>
  <si>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</si>
  <si>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</si>
  <si>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</si>
  <si>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</si>
  <si>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</si>
  <si>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</si>
  <si>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</si>
  <si>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</si>
  <si>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</si>
  <si>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</si>
  <si>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</si>
  <si>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</si>
  <si>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</si>
  <si>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</si>
  <si>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</si>
  <si>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</si>
  <si>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</si>
  <si>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</si>
  <si>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</si>
  <si>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</si>
  <si>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</si>
  <si>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</si>
  <si>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</si>
  <si>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</si>
  <si>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</si>
  <si>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</si>
  <si>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</si>
  <si>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</si>
  <si>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</si>
  <si>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</si>
  <si>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</si>
  <si>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</si>
  <si>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</si>
  <si>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</si>
  <si>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</si>
  <si>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</si>
  <si>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</si>
  <si>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</si>
  <si>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</si>
  <si>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</si>
  <si>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</si>
  <si>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</si>
  <si>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</si>
  <si>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</si>
  <si>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</si>
  <si>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</si>
  <si>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</si>
  <si>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</si>
  <si>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</si>
  <si>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</si>
  <si>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</si>
  <si>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</si>
  <si>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</si>
  <si>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</si>
  <si>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</si>
  <si>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</si>
  <si>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</si>
  <si>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</si>
  <si>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</si>
  <si>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</si>
  <si>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</si>
  <si>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</si>
  <si>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</si>
  <si>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</si>
  <si>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</si>
  <si>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</si>
  <si>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</si>
  <si>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</si>
  <si>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</si>
  <si>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</si>
  <si>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</si>
  <si>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</si>
  <si>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</si>
  <si>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</si>
  <si>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</si>
  <si>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</si>
  <si>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</si>
  <si>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</si>
  <si>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</si>
  <si>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</si>
  <si>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</si>
  <si>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</si>
  <si>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</si>
  <si>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</si>
  <si>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</si>
  <si>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</si>
  <si>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</si>
  <si>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</si>
  <si>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</si>
  <si>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</si>
  <si>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</si>
  <si>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</si>
  <si>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</si>
  <si>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</si>
  <si>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</si>
  <si>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</si>
  <si>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</si>
  <si>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</si>
  <si>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</si>
  <si>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</si>
  <si>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</si>
  <si>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</si>
  <si>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</si>
  <si>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</si>
  <si>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</si>
  <si>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</si>
  <si>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</si>
  <si>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</si>
  <si>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</si>
  <si>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</si>
  <si>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</si>
  <si>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</si>
  <si>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</si>
  <si>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</si>
  <si>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</si>
  <si>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</si>
  <si>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</si>
  <si>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</si>
  <si>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</si>
  <si>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</si>
  <si>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</si>
  <si>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</si>
  <si>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</si>
  <si>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</si>
  <si>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</si>
  <si>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</si>
  <si>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</si>
  <si>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</si>
  <si>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</si>
  <si>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</si>
  <si>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</si>
  <si>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</si>
  <si>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</si>
  <si>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</si>
  <si>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</si>
  <si>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</si>
  <si>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</si>
  <si>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</si>
  <si>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</si>
  <si>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</si>
  <si>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</si>
  <si>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</si>
  <si>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</si>
  <si>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</si>
  <si>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</si>
  <si>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</si>
  <si>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</si>
  <si>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</si>
  <si>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</si>
  <si>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</si>
  <si>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</si>
  <si>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</si>
  <si>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</si>
  <si>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</si>
  <si>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</si>
  <si>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</si>
  <si>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</si>
  <si>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</si>
  <si>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</si>
  <si>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</si>
  <si>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</si>
  <si>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</si>
  <si>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</si>
  <si>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</si>
  <si>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</si>
  <si>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</si>
  <si>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</si>
  <si>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</si>
  <si>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</si>
  <si>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</si>
  <si>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</si>
  <si>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</si>
  <si>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</si>
  <si>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</si>
  <si>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</si>
  <si>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</si>
  <si>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</si>
  <si>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</si>
  <si>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</si>
  <si>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</si>
  <si>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</si>
  <si>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</si>
  <si>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</si>
  <si>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</si>
  <si>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</si>
  <si>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</si>
  <si>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</si>
  <si>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</si>
  <si>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</si>
  <si>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</si>
  <si>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</si>
  <si>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</si>
  <si>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</si>
  <si>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</si>
  <si>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</si>
  <si>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</si>
  <si>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</si>
  <si>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</si>
  <si>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</si>
  <si>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</si>
  <si>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</si>
  <si>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</si>
  <si>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</si>
  <si>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</si>
  <si>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</si>
  <si>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</si>
  <si>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</si>
  <si>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</si>
  <si>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</si>
  <si>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</si>
  <si>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</si>
  <si>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</si>
  <si>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</si>
  <si>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</si>
  <si>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</si>
  <si>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</si>
  <si>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</si>
  <si>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</si>
  <si>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</si>
  <si>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</si>
  <si>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</si>
  <si>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</si>
  <si>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</si>
  <si>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</si>
  <si>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</si>
  <si>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</si>
  <si>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</si>
  <si>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</si>
  <si>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</si>
  <si>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</si>
  <si>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</si>
  <si>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</si>
  <si>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</si>
  <si>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</si>
  <si>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</si>
  <si>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</si>
  <si>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</si>
  <si>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</si>
  <si>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</si>
  <si>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</si>
  <si>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</si>
  <si>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</si>
  <si>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</si>
  <si>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</si>
  <si>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</si>
  <si>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</si>
  <si>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</si>
  <si>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</si>
  <si>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</si>
  <si>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</si>
  <si>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</si>
  <si>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</si>
  <si>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</si>
  <si>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</si>
  <si>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</si>
  <si>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</si>
  <si>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</si>
  <si>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</si>
  <si>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</si>
  <si>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</si>
  <si>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</si>
  <si>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</si>
  <si>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</si>
  <si>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</si>
  <si>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</si>
  <si>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</si>
  <si>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</si>
  <si>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</si>
  <si>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</si>
  <si>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</si>
  <si>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</si>
  <si>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</si>
  <si>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</si>
  <si>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</si>
  <si>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</si>
  <si>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</si>
  <si>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</si>
  <si>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</si>
  <si>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</si>
  <si>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</si>
  <si>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</si>
  <si>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</si>
  <si>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</si>
  <si>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</si>
  <si>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</si>
  <si>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</si>
  <si>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</si>
  <si>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</si>
  <si>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</si>
  <si>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</si>
  <si>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</si>
  <si>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</si>
  <si>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</si>
  <si>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</si>
  <si>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</si>
  <si>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</si>
  <si>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</si>
  <si>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</si>
  <si>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</si>
  <si>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</si>
  <si>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</si>
  <si>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</si>
  <si>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</si>
  <si>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</si>
  <si>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</si>
  <si>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</si>
  <si>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</si>
  <si>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</si>
  <si>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</si>
  <si>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</si>
  <si>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</si>
  <si>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</si>
  <si>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</si>
  <si>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</si>
  <si>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</si>
  <si>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</si>
  <si>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</si>
  <si>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</si>
  <si>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</si>
  <si>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</si>
  <si>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</si>
  <si>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</si>
  <si>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</si>
  <si>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</si>
  <si>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</si>
  <si>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</si>
  <si>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</si>
  <si>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</si>
  <si>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</si>
  <si>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</si>
  <si>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</si>
  <si>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</si>
  <si>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</si>
  <si>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</si>
  <si>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</si>
  <si>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</si>
  <si>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</si>
  <si>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</si>
  <si>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</si>
  <si>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</si>
  <si>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</si>
  <si>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</si>
  <si>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</si>
  <si>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</si>
  <si>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</si>
  <si>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</si>
  <si>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</si>
  <si>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</si>
  <si>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</si>
  <si>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</si>
  <si>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</si>
  <si>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</si>
  <si>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</si>
  <si>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</si>
  <si>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</si>
  <si>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</si>
  <si>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</si>
  <si>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</si>
  <si>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</si>
  <si>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</si>
  <si>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</si>
  <si>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</si>
  <si>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</si>
  <si>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</si>
  <si>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</si>
  <si>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</si>
  <si>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</si>
  <si>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</si>
  <si>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</si>
  <si>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</si>
  <si>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</si>
  <si>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</si>
  <si>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</si>
  <si>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</si>
  <si>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</si>
  <si>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</si>
  <si>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</si>
  <si>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</si>
  <si>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</si>
  <si>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</si>
  <si>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</si>
  <si>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</si>
  <si>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</si>
  <si>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</si>
  <si>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</si>
  <si>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</si>
  <si>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</si>
  <si>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</si>
  <si>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</si>
  <si>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</si>
  <si>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</si>
  <si>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</si>
  <si>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</si>
  <si>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</si>
  <si>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</si>
  <si>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</si>
  <si>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</si>
  <si>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</si>
  <si>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</si>
  <si>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</si>
  <si>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</si>
  <si>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</si>
  <si>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</si>
  <si>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</si>
  <si>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</si>
  <si>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</si>
  <si>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</si>
  <si>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</si>
  <si>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</si>
  <si>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</si>
  <si>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</si>
  <si>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</si>
  <si>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</si>
  <si>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</si>
  <si>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</si>
  <si>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</si>
  <si>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</si>
  <si>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</si>
  <si>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</si>
  <si>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</si>
  <si>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</si>
  <si>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</si>
  <si>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</si>
  <si>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</si>
  <si>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</si>
  <si>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</si>
  <si>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</si>
  <si>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</si>
  <si>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</si>
  <si>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</si>
  <si>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</si>
  <si>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</si>
  <si>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</si>
  <si>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</si>
  <si>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</si>
  <si>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</si>
  <si>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</si>
  <si>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</si>
  <si>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</si>
  <si>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</si>
  <si>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</si>
  <si>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</si>
  <si>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</si>
  <si>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</si>
  <si>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</si>
  <si>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</si>
  <si>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</si>
  <si>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</si>
  <si>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</si>
  <si>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</si>
  <si>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</si>
  <si>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</si>
  <si>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</si>
  <si>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</si>
  <si>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</si>
  <si>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</si>
  <si>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</si>
  <si>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</si>
  <si>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</si>
  <si>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</si>
  <si>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</si>
  <si>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</si>
  <si>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</si>
  <si>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</si>
  <si>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</si>
  <si>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</si>
  <si>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</si>
  <si>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</si>
  <si>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</si>
  <si>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</si>
  <si>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</si>
  <si>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</si>
  <si>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</si>
  <si>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</si>
  <si>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</si>
  <si>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</si>
  <si>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</si>
  <si>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</si>
  <si>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</si>
  <si>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</si>
  <si>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</si>
  <si>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</si>
  <si>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</si>
  <si>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</si>
  <si>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</si>
  <si>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</si>
  <si>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</si>
  <si>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</si>
  <si>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</si>
  <si>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</si>
  <si>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</si>
  <si>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</si>
  <si>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</si>
  <si>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</si>
  <si>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</si>
  <si>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</si>
  <si>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</si>
  <si>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</si>
  <si>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</si>
  <si>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</si>
  <si>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</si>
  <si>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</si>
  <si>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</si>
  <si>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</si>
  <si>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</si>
  <si>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</si>
  <si>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</si>
  <si>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</si>
  <si>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</si>
  <si>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</si>
  <si>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</si>
  <si>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</si>
  <si>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</si>
  <si>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</si>
  <si>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</si>
  <si>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</si>
  <si>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</si>
  <si>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</si>
  <si>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</si>
  <si>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</si>
  <si>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</si>
  <si>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</si>
  <si>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</si>
  <si>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</si>
  <si>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</si>
  <si>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</si>
  <si>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</si>
  <si>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</si>
  <si>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</si>
  <si>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</si>
  <si>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</si>
  <si>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</si>
  <si>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</si>
  <si>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</si>
  <si>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</si>
  <si>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</si>
  <si>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</si>
  <si>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</si>
  <si>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</si>
  <si>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</si>
  <si>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</si>
  <si>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</si>
  <si>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</si>
  <si>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</si>
  <si>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</si>
  <si>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</si>
  <si>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</si>
  <si>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</si>
  <si>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</si>
  <si>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</si>
  <si>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</si>
  <si>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</si>
  <si>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</si>
  <si>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</si>
  <si>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</si>
  <si>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</si>
  <si>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</si>
  <si>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</si>
  <si>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</si>
  <si>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</si>
  <si>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</si>
  <si>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</si>
  <si>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</si>
  <si>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</si>
  <si>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</si>
  <si>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</si>
  <si>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</si>
  <si>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</si>
  <si>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</si>
  <si>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</si>
  <si>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</si>
  <si>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</si>
  <si>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</si>
  <si>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</si>
  <si>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</si>
  <si>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</si>
  <si>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</si>
  <si>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</si>
  <si>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</si>
  <si>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</si>
  <si>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</si>
  <si>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</si>
  <si>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</si>
  <si>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</si>
  <si>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</si>
  <si>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</si>
  <si>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</si>
  <si>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</si>
  <si>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</si>
  <si>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</si>
  <si>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</si>
  <si>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</si>
  <si>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</si>
  <si>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</si>
  <si>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</si>
  <si>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</si>
  <si>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</si>
  <si>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</si>
  <si>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</si>
  <si>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</si>
  <si>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</si>
  <si>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</si>
  <si>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</si>
  <si>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</si>
  <si>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</si>
  <si>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</si>
  <si>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</si>
  <si>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</si>
  <si>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</si>
  <si>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</si>
  <si>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</si>
  <si>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</si>
  <si>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</si>
  <si>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</si>
  <si>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</si>
  <si>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</si>
  <si>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</si>
  <si>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</si>
  <si>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</si>
  <si>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</si>
  <si>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</si>
  <si>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</si>
  <si>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</si>
  <si>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</si>
  <si>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</si>
  <si>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</si>
  <si>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</si>
  <si>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</si>
  <si>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</si>
  <si>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</si>
  <si>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</si>
  <si>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</si>
  <si>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</si>
  <si>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</si>
  <si>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</si>
  <si>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</si>
  <si>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</si>
  <si>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</si>
  <si>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</si>
  <si>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</si>
  <si>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</si>
  <si>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</si>
  <si>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</si>
  <si>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</si>
  <si>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</si>
  <si>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</si>
  <si>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</si>
  <si>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</si>
  <si>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</si>
  <si>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</si>
  <si>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</si>
  <si>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</si>
  <si>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</si>
  <si>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</si>
  <si>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</si>
  <si>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</si>
  <si>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</si>
  <si>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</si>
  <si>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</si>
  <si>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</si>
  <si>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</si>
  <si>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</si>
  <si>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</si>
  <si>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</si>
  <si>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</si>
  <si>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</si>
  <si>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</si>
  <si>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</si>
  <si>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</si>
  <si>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</si>
  <si>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</si>
  <si>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</si>
  <si>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</si>
  <si>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</si>
  <si>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</si>
  <si>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</si>
  <si>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</si>
  <si>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</si>
  <si>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</si>
  <si>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</si>
  <si>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</si>
  <si>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</si>
  <si>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</si>
  <si>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</si>
  <si>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</si>
  <si>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</si>
  <si>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</si>
  <si>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</si>
  <si>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</si>
  <si>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</si>
  <si>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</si>
  <si>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</si>
  <si>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</si>
  <si>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</si>
  <si>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</si>
  <si>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</si>
  <si>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</si>
  <si>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</si>
  <si>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</si>
  <si>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</si>
  <si>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</si>
  <si>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</si>
  <si>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</si>
  <si>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</si>
  <si>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</si>
  <si>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</si>
  <si>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</si>
  <si>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</si>
  <si>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</si>
  <si>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</si>
  <si>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</si>
  <si>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</si>
  <si>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</si>
  <si>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</si>
  <si>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</si>
  <si>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</si>
  <si>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</si>
  <si>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</si>
  <si>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</si>
  <si>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</si>
  <si>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</si>
  <si>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</si>
  <si>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</si>
  <si>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</si>
  <si>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</si>
  <si>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</si>
  <si>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</si>
  <si>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</si>
  <si>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</si>
  <si>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</si>
  <si>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</si>
  <si>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</si>
  <si>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</si>
  <si>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</si>
  <si>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</si>
  <si>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</si>
  <si>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</si>
  <si>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</si>
  <si>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</si>
  <si>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</si>
  <si>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</si>
  <si>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</si>
  <si>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</si>
  <si>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</si>
  <si>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</si>
  <si>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</si>
  <si>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</si>
  <si>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</si>
  <si>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</si>
  <si>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</si>
  <si>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</si>
  <si>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</si>
  <si>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</si>
  <si>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</si>
  <si>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</si>
  <si>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</si>
  <si>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</si>
  <si>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</si>
  <si>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</si>
  <si>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</si>
  <si>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</si>
  <si>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</si>
  <si>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</si>
  <si>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</si>
  <si>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</si>
  <si>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</si>
  <si>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</si>
  <si>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</si>
  <si>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</si>
  <si>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</si>
  <si>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</si>
  <si>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</si>
  <si>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</si>
  <si>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</si>
  <si>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</si>
  <si>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</si>
  <si>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</si>
  <si>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</si>
  <si>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</si>
  <si>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</si>
  <si>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</si>
  <si>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</si>
  <si>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</si>
  <si>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</si>
  <si>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</si>
  <si>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</si>
  <si>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</si>
  <si>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</si>
  <si>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</si>
  <si>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</si>
  <si>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</si>
  <si>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</si>
  <si>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</si>
  <si>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</si>
  <si>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</si>
  <si>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</si>
  <si>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</si>
  <si>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</si>
  <si>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</si>
  <si>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</si>
  <si>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</si>
  <si>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</si>
  <si>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</si>
  <si>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</si>
  <si>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</si>
  <si>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</si>
  <si>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</si>
  <si>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</si>
  <si>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</si>
  <si>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</si>
  <si>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</si>
  <si>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</si>
  <si>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</si>
  <si>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</si>
  <si>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</si>
  <si>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</si>
  <si>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</si>
  <si>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</si>
  <si>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</si>
  <si>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</si>
  <si>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</si>
  <si>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</si>
  <si>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</si>
  <si>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</si>
  <si>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</si>
  <si>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</si>
  <si>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</si>
  <si>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</si>
  <si>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</si>
  <si>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</si>
  <si>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</si>
  <si>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</si>
  <si>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</si>
  <si>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</si>
  <si>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</si>
  <si>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</si>
  <si>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</si>
  <si>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</si>
  <si>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</si>
  <si>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</si>
  <si>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</si>
  <si>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</si>
  <si>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</si>
  <si>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</si>
  <si>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</si>
  <si>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</si>
  <si>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</si>
  <si>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</si>
  <si>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</si>
  <si>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</si>
  <si>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</si>
  <si>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</si>
  <si>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</si>
  <si>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</si>
  <si>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</si>
  <si>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</si>
  <si>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</si>
  <si>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</si>
  <si>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</si>
  <si>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</si>
  <si>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</si>
  <si>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</si>
  <si>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</si>
  <si>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</si>
  <si>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</si>
  <si>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</si>
  <si>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</si>
  <si>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</si>
  <si>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</si>
  <si>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</si>
  <si>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</si>
  <si>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</si>
  <si>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</si>
  <si>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</si>
  <si>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</si>
  <si>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</si>
  <si>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</si>
  <si>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</si>
  <si>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</si>
  <si>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</si>
  <si>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</si>
  <si>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</si>
  <si>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</si>
  <si>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</si>
  <si>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</si>
  <si>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</si>
  <si>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</si>
  <si>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</si>
  <si>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</si>
  <si>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</si>
  <si>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</si>
  <si>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</si>
  <si>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</si>
  <si>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</si>
  <si>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</si>
  <si>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</si>
  <si>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</si>
  <si>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</si>
  <si>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</si>
  <si>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</si>
  <si>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</si>
  <si>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</si>
  <si>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</si>
  <si>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</si>
  <si>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</si>
  <si>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</si>
  <si>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</si>
  <si>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</si>
  <si>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</si>
  <si>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</si>
  <si>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</si>
  <si>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</si>
  <si>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</si>
  <si>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</si>
  <si>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</si>
  <si>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</si>
  <si>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</si>
  <si>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</si>
  <si>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</si>
  <si>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</si>
  <si>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</si>
  <si>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</si>
  <si>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</si>
  <si>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</si>
  <si>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</si>
  <si>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</si>
  <si>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</si>
  <si>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</si>
  <si>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</si>
  <si>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</si>
  <si>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</si>
  <si>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</si>
  <si>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</si>
  <si>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</si>
  <si>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</si>
  <si>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</si>
  <si>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</si>
  <si>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</si>
  <si>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</si>
  <si>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</si>
  <si>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</si>
  <si>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</si>
  <si>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</si>
  <si>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</si>
  <si>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</si>
  <si>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</si>
  <si>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</si>
  <si>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</si>
  <si>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</si>
  <si>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</si>
  <si>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</si>
  <si>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</si>
  <si>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</si>
  <si>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</si>
  <si>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</si>
  <si>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</si>
  <si>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</si>
  <si>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</si>
  <si>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</si>
  <si>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</si>
  <si>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</si>
  <si>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</si>
  <si>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</si>
  <si>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</si>
  <si>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</si>
  <si>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</si>
  <si>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</si>
  <si>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</si>
  <si>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</si>
  <si>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</si>
  <si>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</si>
  <si>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</si>
  <si>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</si>
  <si>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</si>
  <si>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</si>
  <si>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</si>
  <si>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</si>
  <si>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</si>
  <si>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</si>
  <si>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</si>
  <si>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</si>
  <si>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</si>
  <si>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</si>
  <si>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</si>
  <si>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</si>
  <si>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</si>
  <si>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</si>
  <si>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</si>
  <si>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</si>
  <si>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</si>
  <si>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</si>
  <si>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</si>
  <si>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</si>
  <si>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</si>
  <si>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</si>
  <si>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</si>
  <si>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</si>
  <si>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</si>
  <si>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</si>
  <si>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</si>
  <si>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</si>
  <si>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</si>
  <si>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</si>
  <si>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</si>
  <si>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</si>
  <si>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</si>
  <si>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</si>
  <si>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</si>
  <si>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</si>
  <si>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</si>
  <si>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</si>
  <si>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</si>
  <si>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</si>
  <si>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</si>
  <si>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</si>
  <si>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</si>
  <si>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</si>
  <si>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</si>
  <si>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</si>
  <si>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</si>
  <si>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</si>
  <si>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</si>
  <si>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</si>
  <si>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</si>
  <si>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</si>
  <si>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</si>
  <si>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</si>
  <si>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</si>
  <si>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</si>
  <si>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</si>
  <si>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</si>
  <si>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</si>
  <si>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</si>
  <si>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</si>
  <si>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</si>
  <si>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</si>
  <si>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</si>
  <si>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</si>
  <si>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</si>
  <si>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</si>
  <si>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</si>
  <si>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</si>
  <si>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</si>
  <si>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</si>
  <si>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</si>
  <si>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</si>
  <si>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</si>
  <si>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</si>
  <si>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</si>
  <si>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</si>
  <si>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</si>
  <si>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</si>
  <si>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</si>
  <si>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</si>
  <si>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</si>
  <si>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</si>
  <si>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</si>
  <si>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</si>
  <si>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</si>
  <si>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</si>
  <si>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</si>
  <si>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</si>
  <si>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</si>
  <si>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</si>
  <si>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</si>
  <si>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</si>
  <si>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</si>
  <si>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</si>
  <si>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</si>
  <si>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</si>
  <si>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</si>
  <si>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</si>
  <si>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</si>
  <si>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</si>
  <si>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</si>
  <si>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</si>
  <si>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</si>
  <si>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</si>
  <si>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</si>
  <si>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</si>
  <si>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</si>
  <si>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</si>
  <si>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</si>
  <si>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</si>
  <si>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</si>
  <si>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</si>
  <si>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</si>
  <si>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</si>
  <si>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</si>
  <si>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</si>
  <si>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</si>
  <si>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</si>
  <si>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</si>
  <si>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</si>
  <si>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</si>
  <si>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</si>
  <si>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</si>
  <si>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</si>
  <si>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</si>
  <si>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</si>
  <si>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</si>
  <si>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</si>
  <si>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</si>
  <si>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</si>
  <si>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</si>
  <si>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</si>
  <si>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</si>
  <si>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</si>
  <si>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</si>
  <si>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</si>
  <si>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</si>
  <si>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</si>
  <si>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</si>
  <si>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</si>
  <si>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</si>
  <si>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</si>
  <si>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</si>
  <si>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</si>
  <si>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</si>
  <si>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</si>
  <si>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</si>
  <si>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</si>
  <si>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</si>
  <si>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</si>
  <si>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</si>
  <si>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</si>
  <si>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</si>
  <si>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</si>
  <si>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</si>
  <si>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</si>
  <si>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</si>
  <si>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</si>
  <si>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</si>
  <si>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</si>
  <si>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</si>
  <si>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</si>
  <si>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</si>
  <si>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</si>
  <si>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</si>
  <si>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</si>
  <si>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</si>
  <si>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</si>
  <si>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</si>
  <si>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</si>
  <si>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</si>
  <si>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</si>
  <si>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</si>
  <si>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</si>
  <si>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</si>
  <si>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</si>
  <si>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</si>
  <si>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</si>
  <si>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</si>
  <si>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</si>
  <si>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</si>
  <si>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</si>
  <si>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</si>
  <si>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</si>
  <si>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</si>
  <si>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</si>
  <si>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</si>
  <si>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</si>
  <si>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</si>
  <si>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</si>
  <si>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</si>
  <si>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</si>
  <si>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</si>
  <si>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</si>
  <si>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</si>
  <si>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</si>
  <si>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</si>
  <si>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</si>
  <si>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</si>
  <si>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</si>
  <si>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</si>
  <si>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</si>
  <si>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</si>
  <si>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</si>
  <si>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</si>
  <si>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</si>
  <si>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</si>
  <si>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</si>
  <si>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</si>
  <si>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</si>
  <si>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</si>
  <si>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</si>
  <si>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</si>
  <si>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</si>
  <si>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</si>
  <si>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</si>
  <si>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</si>
  <si>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</si>
  <si>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</si>
  <si>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</si>
  <si>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</si>
  <si>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</si>
  <si>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</si>
  <si>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</si>
  <si>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</si>
  <si>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</si>
  <si>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</si>
  <si>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</si>
  <si>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</si>
  <si>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</si>
  <si>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</si>
  <si>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</si>
  <si>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</si>
  <si>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</si>
  <si>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</si>
  <si>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</si>
  <si>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</si>
  <si>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</si>
  <si>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</si>
  <si>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</si>
  <si>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</si>
  <si>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</si>
  <si>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</si>
  <si>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</si>
  <si>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</si>
  <si>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</si>
  <si>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</si>
  <si>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</si>
  <si>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</si>
  <si>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</si>
  <si>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</si>
  <si>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</si>
  <si>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</si>
  <si>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</si>
  <si>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</si>
  <si>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</si>
  <si>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</si>
  <si>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</si>
  <si>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</si>
  <si>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</si>
  <si>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</si>
  <si>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</si>
  <si>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</si>
  <si>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</si>
  <si>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</si>
  <si>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</si>
  <si>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</si>
  <si>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</si>
  <si>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</si>
  <si>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</si>
  <si>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</si>
  <si>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</si>
  <si>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</si>
  <si>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</si>
  <si>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</si>
  <si>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</si>
  <si>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</si>
  <si>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</si>
  <si>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</si>
  <si>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</si>
  <si>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</si>
  <si>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</si>
  <si>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</si>
  <si>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</si>
  <si>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</si>
  <si>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</si>
  <si>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</si>
  <si>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</si>
  <si>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</si>
  <si>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</si>
  <si>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</si>
  <si>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</si>
  <si>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</si>
  <si>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</si>
  <si>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</si>
  <si>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</si>
  <si>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</si>
  <si>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</si>
  <si>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</si>
  <si>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</si>
  <si>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</si>
  <si>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</si>
  <si>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</si>
  <si>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</si>
  <si>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</si>
  <si>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</si>
  <si>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</si>
  <si>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</si>
  <si>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</si>
  <si>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</si>
  <si>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</si>
  <si>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</si>
  <si>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</si>
  <si>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</si>
  <si>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</si>
  <si>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</si>
  <si>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</si>
  <si>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</si>
  <si>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</si>
  <si>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</si>
  <si>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</si>
  <si>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</si>
  <si>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</si>
  <si>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</si>
  <si>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</si>
  <si>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</si>
  <si>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</si>
  <si>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</si>
  <si>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</si>
  <si>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</si>
  <si>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</si>
  <si>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</si>
  <si>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</si>
  <si>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</si>
  <si>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</si>
  <si>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</si>
  <si>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</si>
  <si>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</si>
  <si>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</si>
  <si>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</si>
  <si>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</si>
  <si>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</si>
  <si>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</si>
  <si>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</si>
  <si>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</si>
  <si>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</si>
  <si>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</si>
  <si>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</si>
  <si>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</si>
  <si>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</si>
  <si>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</si>
  <si>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</si>
  <si>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</si>
  <si>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</si>
  <si>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</si>
  <si>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</si>
  <si>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</si>
  <si>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</si>
  <si>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</si>
  <si>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</si>
  <si>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</si>
  <si>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</si>
  <si>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</si>
  <si>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</si>
  <si>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</si>
  <si>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</si>
  <si>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</si>
  <si>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</si>
  <si>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</si>
  <si>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</si>
  <si>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</si>
  <si>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</si>
  <si>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</si>
  <si>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</si>
  <si>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</si>
  <si>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</si>
  <si>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</si>
  <si>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</si>
  <si>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</si>
  <si>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</si>
  <si>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</si>
  <si>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</si>
  <si>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</si>
  <si>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</si>
  <si>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</si>
  <si>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</si>
  <si>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</si>
  <si>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</si>
  <si>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</si>
  <si>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</si>
  <si>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</si>
  <si>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</si>
  <si>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</si>
  <si>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</si>
  <si>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</si>
  <si>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</si>
  <si>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</si>
  <si>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</si>
  <si>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</si>
  <si>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</si>
  <si>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</si>
  <si>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</si>
  <si>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</si>
  <si>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</si>
  <si>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</si>
  <si>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</si>
  <si>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</si>
  <si>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</si>
  <si>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</si>
  <si>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</si>
  <si>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</si>
  <si>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</si>
  <si>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</si>
  <si>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</si>
  <si>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</si>
  <si>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</si>
  <si>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</si>
  <si>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</si>
  <si>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</si>
  <si>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</si>
  <si>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</si>
  <si>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</si>
  <si>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</si>
  <si>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</si>
  <si>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</si>
  <si>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</si>
  <si>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</si>
  <si>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</si>
  <si>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</si>
  <si>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</si>
  <si>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</si>
  <si>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</si>
  <si>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</si>
  <si>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</si>
  <si>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</si>
  <si>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</si>
  <si>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</si>
  <si>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</si>
  <si>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</si>
  <si>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</si>
  <si>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</si>
  <si>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</si>
  <si>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</si>
  <si>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</si>
  <si>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</si>
  <si>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</si>
  <si>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</si>
  <si>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</si>
  <si>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</si>
  <si>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</si>
  <si>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</si>
  <si>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</si>
  <si>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</si>
  <si>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</si>
  <si>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</si>
  <si>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</si>
  <si>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</si>
  <si>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</si>
  <si>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</si>
  <si>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</si>
  <si>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</si>
  <si>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</si>
  <si>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</si>
  <si>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</si>
  <si>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</si>
  <si>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</si>
  <si>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</si>
  <si>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</si>
  <si>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</si>
  <si>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</si>
  <si>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</si>
  <si>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</si>
  <si>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</si>
  <si>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</si>
  <si>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</si>
  <si>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</si>
  <si>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</si>
  <si>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</si>
  <si>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</si>
  <si>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</si>
  <si>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</si>
  <si>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</si>
  <si>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</si>
  <si>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</si>
  <si>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</si>
  <si>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</si>
  <si>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</si>
  <si>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</si>
  <si>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</si>
  <si>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</si>
  <si>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</si>
  <si>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</si>
  <si>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</si>
  <si>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</si>
  <si>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</si>
  <si>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</si>
  <si>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</si>
  <si>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</si>
  <si>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</si>
  <si>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</si>
  <si>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</si>
  <si>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</si>
  <si>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</si>
  <si>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</si>
  <si>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</si>
  <si>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</si>
  <si>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</si>
  <si>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</si>
  <si>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</si>
  <si>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</si>
  <si>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</si>
  <si>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</si>
  <si>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</si>
  <si>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</si>
  <si>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</si>
  <si>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</si>
  <si>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</si>
  <si>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</si>
  <si>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</si>
  <si>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</si>
  <si>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</si>
  <si>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</si>
  <si>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</si>
  <si>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</si>
  <si>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</si>
  <si>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</si>
  <si>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</si>
  <si>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</si>
  <si>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</si>
  <si>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</si>
  <si>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</si>
  <si>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</si>
  <si>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</si>
  <si>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</si>
  <si>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</si>
  <si>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</si>
  <si>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</si>
  <si>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</si>
  <si>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</si>
  <si>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</si>
  <si>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</si>
  <si>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</si>
  <si>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</si>
  <si>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</si>
  <si>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</si>
  <si>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</si>
  <si>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</si>
  <si>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</si>
  <si>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</si>
  <si>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</si>
  <si>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</si>
  <si>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</si>
  <si>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</si>
  <si>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</si>
  <si>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</si>
  <si>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</si>
  <si>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</si>
  <si>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</si>
  <si>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</si>
  <si>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</si>
  <si>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</si>
  <si>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</si>
  <si>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</si>
  <si>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</si>
  <si>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</si>
  <si>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</si>
  <si>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</si>
  <si>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</si>
  <si>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</si>
  <si>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</si>
  <si>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</si>
  <si>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</si>
  <si>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</si>
  <si>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</si>
  <si>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</si>
  <si>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</si>
  <si>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</si>
  <si>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</si>
  <si>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</si>
  <si>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</si>
  <si>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</si>
  <si>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</si>
  <si>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</si>
  <si>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</si>
  <si>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</si>
  <si>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</si>
  <si>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</si>
  <si>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</si>
  <si>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</si>
  <si>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</si>
  <si>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</si>
  <si>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</si>
  <si>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</si>
  <si>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</si>
  <si>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</si>
  <si>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</si>
  <si>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</si>
  <si>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</si>
  <si>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</si>
  <si>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</si>
  <si>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</si>
  <si>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</si>
  <si>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</si>
  <si>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</si>
  <si>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</si>
  <si>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</si>
  <si>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</si>
  <si>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</si>
  <si>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</si>
  <si>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</si>
  <si>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</si>
  <si>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</si>
  <si>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</si>
  <si>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</si>
  <si>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</si>
  <si>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</si>
  <si>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</si>
  <si>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</si>
  <si>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</si>
  <si>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</si>
  <si>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</si>
  <si>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</si>
  <si>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</si>
  <si>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</si>
  <si>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</si>
  <si>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</si>
  <si>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</si>
  <si>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</si>
  <si>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</si>
  <si>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</si>
  <si>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</si>
  <si>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</si>
  <si>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</si>
  <si>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</si>
  <si>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</si>
  <si>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</si>
  <si>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</si>
  <si>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</si>
  <si>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</si>
  <si>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</si>
  <si>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</si>
  <si>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</si>
  <si>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</si>
  <si>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</si>
  <si>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</si>
  <si>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</si>
  <si>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</si>
  <si>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</si>
  <si>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</si>
  <si>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</si>
  <si>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</si>
  <si>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</si>
  <si>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</si>
  <si>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</si>
  <si>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</si>
  <si>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</si>
  <si>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</si>
  <si>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</si>
  <si>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</si>
  <si>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</si>
  <si>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</si>
  <si>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</si>
  <si>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</si>
  <si>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</si>
  <si>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</si>
  <si>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</si>
  <si>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</si>
  <si>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</si>
  <si>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</si>
  <si>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</si>
  <si>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</si>
  <si>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</si>
  <si>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</si>
  <si>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</si>
  <si>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</si>
  <si>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</si>
  <si>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</si>
  <si>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</si>
  <si>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</si>
  <si>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</si>
  <si>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</si>
  <si>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</si>
  <si>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</si>
  <si>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</si>
  <si>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</si>
  <si>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</si>
  <si>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</si>
  <si>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</si>
  <si>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</si>
  <si>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</si>
  <si>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</si>
  <si>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</si>
  <si>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</si>
  <si>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</si>
  <si>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</si>
  <si>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</si>
  <si>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</si>
  <si>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</si>
  <si>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</si>
  <si>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</si>
  <si>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</si>
  <si>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</si>
  <si>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</si>
  <si>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</si>
  <si>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</si>
  <si>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</si>
  <si>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</si>
  <si>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</si>
  <si>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</si>
  <si>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</si>
  <si>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</si>
  <si>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</si>
  <si>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</si>
  <si>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</si>
  <si>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</si>
  <si>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</si>
  <si>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</si>
  <si>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</si>
  <si>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</si>
  <si>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</si>
  <si>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</si>
  <si>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</si>
  <si>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</si>
  <si>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</si>
  <si>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</si>
  <si>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</si>
  <si>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</si>
  <si>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</si>
  <si>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</si>
  <si>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</si>
  <si>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</si>
  <si>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</si>
  <si>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</si>
  <si>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</si>
  <si>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</si>
  <si>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</si>
  <si>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</si>
  <si>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</si>
  <si>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</si>
  <si>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</si>
  <si>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</si>
  <si>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</si>
  <si>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</si>
  <si>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</si>
  <si>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</si>
  <si>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</si>
  <si>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</si>
  <si>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</si>
  <si>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</si>
  <si>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</si>
  <si>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</si>
  <si>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</si>
  <si>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</si>
  <si>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</si>
  <si>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</si>
  <si>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</si>
  <si>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</si>
  <si>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</si>
  <si>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</si>
  <si>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</si>
  <si>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</si>
  <si>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</si>
  <si>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</si>
  <si>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</si>
  <si>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</si>
  <si>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</si>
  <si>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</si>
  <si>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</si>
  <si>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</si>
  <si>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</si>
  <si>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</si>
  <si>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</si>
  <si>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</si>
  <si>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</si>
  <si>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</si>
  <si>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</si>
  <si>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</si>
  <si>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</si>
  <si>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</si>
  <si>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</si>
  <si>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</si>
  <si>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</si>
  <si>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</si>
  <si>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</si>
  <si>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</si>
  <si>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</si>
  <si>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</si>
  <si>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</si>
  <si>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</si>
  <si>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</si>
  <si>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</si>
  <si>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</si>
  <si>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</si>
  <si>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</si>
  <si>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</si>
  <si>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</si>
  <si>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</si>
  <si>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</si>
  <si>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</si>
  <si>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</si>
  <si>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</si>
  <si>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</si>
  <si>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</si>
  <si>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</si>
  <si>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</si>
  <si>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</si>
  <si>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</si>
  <si>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</si>
  <si>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</si>
  <si>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</si>
  <si>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</si>
  <si>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</si>
  <si>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</si>
  <si>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</si>
  <si>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</si>
  <si>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</si>
  <si>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</si>
  <si>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</si>
  <si>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</si>
  <si>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</si>
  <si>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</si>
  <si>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</si>
  <si>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</si>
  <si>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</si>
  <si>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</si>
  <si>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</si>
  <si>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</si>
  <si>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</si>
  <si>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</si>
  <si>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</si>
  <si>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</si>
  <si>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</si>
  <si>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</si>
  <si>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</si>
  <si>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</si>
  <si>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</si>
  <si>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</si>
  <si>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</si>
  <si>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</si>
  <si>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</si>
  <si>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</si>
  <si>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</si>
  <si>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</si>
  <si>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</si>
  <si>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</si>
  <si>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</si>
  <si>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</si>
  <si>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</si>
  <si>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</si>
  <si>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</si>
  <si>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</si>
  <si>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</si>
  <si>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</si>
  <si>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</si>
  <si>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</si>
  <si>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</si>
  <si>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</si>
  <si>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</si>
  <si>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</si>
  <si>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</si>
  <si>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</si>
  <si>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</si>
  <si>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</si>
  <si>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</si>
  <si>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</si>
  <si>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</si>
  <si>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</si>
  <si>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</si>
  <si>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</si>
  <si>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</si>
  <si>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</si>
  <si>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</si>
  <si>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</si>
  <si>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</si>
  <si>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</si>
  <si>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</si>
  <si>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</si>
  <si>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</si>
  <si>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</si>
  <si>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</si>
  <si>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</si>
  <si>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</si>
  <si>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</si>
  <si>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</si>
  <si>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</si>
  <si>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</si>
  <si>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</si>
  <si>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</si>
  <si>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</si>
  <si>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</si>
  <si>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</si>
  <si>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</si>
  <si>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</si>
  <si>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</si>
  <si>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</si>
  <si>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</si>
  <si>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</si>
  <si>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</si>
  <si>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</si>
  <si>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</si>
  <si>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</si>
  <si>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</si>
  <si>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</si>
  <si>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</si>
  <si>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</si>
  <si>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</si>
  <si>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</si>
  <si>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</si>
  <si>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</si>
  <si>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</si>
  <si>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</si>
  <si>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</si>
  <si>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</si>
  <si>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</si>
  <si>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</si>
  <si>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</si>
  <si>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</si>
  <si>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</si>
  <si>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</si>
  <si>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</si>
  <si>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</si>
  <si>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</si>
  <si>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</si>
  <si>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</si>
  <si>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</si>
  <si>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</si>
  <si>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</si>
  <si>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</si>
  <si>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</si>
  <si>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</si>
  <si>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</si>
  <si>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</si>
  <si>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</si>
  <si>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</si>
  <si>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</si>
  <si>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</si>
  <si>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</si>
  <si>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</si>
  <si>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</si>
  <si>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</si>
  <si>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</si>
  <si>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</si>
  <si>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</si>
  <si>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</si>
  <si>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</si>
  <si>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</si>
  <si>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</si>
  <si>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</si>
  <si>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</si>
  <si>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</si>
  <si>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</si>
  <si>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</si>
  <si>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</si>
  <si>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</si>
  <si>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</si>
  <si>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</si>
  <si>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</si>
  <si>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</si>
  <si>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</si>
  <si>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</si>
  <si>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</si>
  <si>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</si>
  <si>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</si>
  <si>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</si>
  <si>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</si>
  <si>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</si>
  <si>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</si>
  <si>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</si>
  <si>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</si>
  <si>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</si>
  <si>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</si>
  <si>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</si>
  <si>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</si>
  <si>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</si>
  <si>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</si>
  <si>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</si>
  <si>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</si>
  <si>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</si>
  <si>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</si>
  <si>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</si>
  <si>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</si>
  <si>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</si>
  <si>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</si>
  <si>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</si>
  <si>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</si>
  <si>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</si>
  <si>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</si>
  <si>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</si>
  <si>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</si>
  <si>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</si>
  <si>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</si>
  <si>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</si>
  <si>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</si>
  <si>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</si>
  <si>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</si>
  <si>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</si>
  <si>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</si>
  <si>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</si>
  <si>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</si>
  <si>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</si>
  <si>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</si>
  <si>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</si>
  <si>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</si>
  <si>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</si>
  <si>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</si>
  <si>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</si>
  <si>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</si>
  <si>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</si>
  <si>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</si>
  <si>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</si>
  <si>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</si>
  <si>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</si>
  <si>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</si>
  <si>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</si>
  <si>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</si>
  <si>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</si>
  <si>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</si>
  <si>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</si>
  <si>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</si>
  <si>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</si>
  <si>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</si>
  <si>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</si>
  <si>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</si>
  <si>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</si>
  <si>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</si>
  <si>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</si>
  <si>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</si>
  <si>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</si>
  <si>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</si>
  <si>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</si>
  <si>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</si>
  <si>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</si>
  <si>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</si>
  <si>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</si>
  <si>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</si>
  <si>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</si>
  <si>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</si>
  <si>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</si>
  <si>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</si>
  <si>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</si>
  <si>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</si>
  <si>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</si>
  <si>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</si>
  <si>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</si>
  <si>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</si>
  <si>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</si>
  <si>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</si>
  <si>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</si>
  <si>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</si>
  <si>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</si>
  <si>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</si>
  <si>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</si>
  <si>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</si>
  <si>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</si>
  <si>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</si>
  <si>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</si>
  <si>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</si>
  <si>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</si>
  <si>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</si>
  <si>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</si>
  <si>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</si>
  <si>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</si>
  <si>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</si>
  <si>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</si>
  <si>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</si>
  <si>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</si>
  <si>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</si>
  <si>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</si>
  <si>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</si>
  <si>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</si>
  <si>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</si>
  <si>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</si>
  <si>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</si>
  <si>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</si>
  <si>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</si>
  <si>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</si>
  <si>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</si>
  <si>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</si>
  <si>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</si>
  <si>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</si>
  <si>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</si>
  <si>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</si>
  <si>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</si>
  <si>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</si>
  <si>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</si>
  <si>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</si>
  <si>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</si>
  <si>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</si>
  <si>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</si>
  <si>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</si>
  <si>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</si>
  <si>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</si>
  <si>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</si>
  <si>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</si>
  <si>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</si>
  <si>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</si>
  <si>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</si>
  <si>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</si>
  <si>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</si>
  <si>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</si>
  <si>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</si>
  <si>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</si>
  <si>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</si>
  <si>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</si>
  <si>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</si>
  <si>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</si>
  <si>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</si>
  <si>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</si>
  <si>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</si>
  <si>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</si>
  <si>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</si>
  <si>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</si>
  <si>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</si>
  <si>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</si>
  <si>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</si>
  <si>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</si>
  <si>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</si>
  <si>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</si>
  <si>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</si>
  <si>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</si>
  <si>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</si>
  <si>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</si>
  <si>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</si>
  <si>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</si>
  <si>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</si>
  <si>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</si>
  <si>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</si>
  <si>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</si>
  <si>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</si>
  <si>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</si>
  <si>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</si>
  <si>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</si>
  <si>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</si>
  <si>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</si>
  <si>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</si>
  <si>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</si>
  <si>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</si>
  <si>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</si>
  <si>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</si>
  <si>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</si>
  <si>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</si>
  <si>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</si>
  <si>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</si>
  <si>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</si>
  <si>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</si>
  <si>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</si>
  <si>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</si>
  <si>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</si>
  <si>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</si>
  <si>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</si>
  <si>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</si>
  <si>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</si>
  <si>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</si>
  <si>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</si>
  <si>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</si>
  <si>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</si>
  <si>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</si>
  <si>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</si>
  <si>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</si>
  <si>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</si>
  <si>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</si>
  <si>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</si>
  <si>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</si>
  <si>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</si>
  <si>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</si>
  <si>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</si>
  <si>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</si>
  <si>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</si>
  <si>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</si>
  <si>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</si>
  <si>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</si>
  <si>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</si>
  <si>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</si>
  <si>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</si>
  <si>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</si>
  <si>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</si>
  <si>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</si>
  <si>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</si>
  <si>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</si>
  <si>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</si>
  <si>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</si>
  <si>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</si>
  <si>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</si>
  <si>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</si>
  <si>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</si>
  <si>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</si>
  <si>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</si>
  <si>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</si>
  <si>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</si>
  <si>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</si>
  <si>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</si>
  <si>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</si>
  <si>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</si>
  <si>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</si>
  <si>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</si>
  <si>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</si>
  <si>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</si>
  <si>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</si>
  <si>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</si>
  <si>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</si>
  <si>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</si>
  <si>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</si>
  <si>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</si>
  <si>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</si>
  <si>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</si>
  <si>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</si>
  <si>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</si>
  <si>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</si>
  <si>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</si>
  <si>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</si>
  <si>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</si>
  <si>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</si>
  <si>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</si>
  <si>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</si>
  <si>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</si>
  <si>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</si>
  <si>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</si>
  <si>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</si>
  <si>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</si>
  <si>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</si>
  <si>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</si>
  <si>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</si>
  <si>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</si>
  <si>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</si>
  <si>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</si>
  <si>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</si>
  <si>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</si>
  <si>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</si>
  <si>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</si>
  <si>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</si>
  <si>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</si>
  <si>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</si>
  <si>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</si>
  <si>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</si>
  <si>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</si>
  <si>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</si>
  <si>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</si>
  <si>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</si>
  <si>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</si>
  <si>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</si>
  <si>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</si>
  <si>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</si>
  <si>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</si>
  <si>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</si>
  <si>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</si>
  <si>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</si>
  <si>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</si>
  <si>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</si>
  <si>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</si>
  <si>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</si>
  <si>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</si>
  <si>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</si>
  <si>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</si>
  <si>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</si>
  <si>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</si>
  <si>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</si>
  <si>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</si>
  <si>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</si>
  <si>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</si>
  <si>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</si>
  <si>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</si>
  <si>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</si>
  <si>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</si>
  <si>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</si>
  <si>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</si>
  <si>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</si>
  <si>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</si>
  <si>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</si>
  <si>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</si>
  <si>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</si>
  <si>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</si>
  <si>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</si>
  <si>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</si>
  <si>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</si>
  <si>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</si>
  <si>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</si>
  <si>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</si>
  <si>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</si>
  <si>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</si>
  <si>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</si>
  <si>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</si>
  <si>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</si>
  <si>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</si>
  <si>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</si>
  <si>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</si>
  <si>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</si>
  <si>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</si>
  <si>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</si>
  <si>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</si>
  <si>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</si>
  <si>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</si>
  <si>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</si>
  <si>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</si>
  <si>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</si>
  <si>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</si>
  <si>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</si>
  <si>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</si>
  <si>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</si>
  <si>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</si>
  <si>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</si>
  <si>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</si>
  <si>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</si>
  <si>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</si>
  <si>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</si>
  <si>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</si>
  <si>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</si>
  <si>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</si>
  <si>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</si>
  <si>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</si>
  <si>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</si>
  <si>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</si>
  <si>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</si>
  <si>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</si>
  <si>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</si>
  <si>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</si>
  <si>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</si>
  <si>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</si>
  <si>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</si>
  <si>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</si>
  <si>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</si>
  <si>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</si>
  <si>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</si>
  <si>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</si>
  <si>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</si>
  <si>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</si>
  <si>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</si>
  <si>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</si>
  <si>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</si>
  <si>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</si>
  <si>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</si>
  <si>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</si>
  <si>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</si>
  <si>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</si>
  <si>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</si>
  <si>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</si>
  <si>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</si>
  <si>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</si>
  <si>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</si>
  <si>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</si>
  <si>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</si>
  <si>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</si>
  <si>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</si>
  <si>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</si>
  <si>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</si>
  <si>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</si>
  <si>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</si>
  <si>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</si>
  <si>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</si>
  <si>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</si>
  <si>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</si>
  <si>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</si>
  <si>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</si>
  <si>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</si>
  <si>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</si>
  <si>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</si>
  <si>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</si>
  <si>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</si>
  <si>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</si>
  <si>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</si>
  <si>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</si>
  <si>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</si>
  <si>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</si>
  <si>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</si>
  <si>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</si>
  <si>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</si>
  <si>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</si>
  <si>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</si>
  <si>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</si>
  <si>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</si>
  <si>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</si>
  <si>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</si>
  <si>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</si>
  <si>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</si>
  <si>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</si>
  <si>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</si>
  <si>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</si>
  <si>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</si>
  <si>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</si>
  <si>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</si>
  <si>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</si>
  <si>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</si>
  <si>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</si>
  <si>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</si>
  <si>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</si>
  <si>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</si>
  <si>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</si>
  <si>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</si>
  <si>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</si>
  <si>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</si>
  <si>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</si>
  <si>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</si>
  <si>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</si>
  <si>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</si>
  <si>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</si>
  <si>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</si>
  <si>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</si>
  <si>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</si>
  <si>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</si>
  <si>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</si>
  <si>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</si>
  <si>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</si>
  <si>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</si>
  <si>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</si>
  <si>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</si>
  <si>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</si>
  <si>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</si>
  <si>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</si>
  <si>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</si>
  <si>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</si>
  <si>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</si>
  <si>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</si>
  <si>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</si>
  <si>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</si>
  <si>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</si>
  <si>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</si>
  <si>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</si>
  <si>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</si>
  <si>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</si>
  <si>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</si>
  <si>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</si>
  <si>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</si>
  <si>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</si>
  <si>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</si>
  <si>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</si>
  <si>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</si>
  <si>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</si>
  <si>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</si>
  <si>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</si>
  <si>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</si>
  <si>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</si>
  <si>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</si>
  <si>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</si>
  <si>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</si>
  <si>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</si>
  <si>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</si>
  <si>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</si>
  <si>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</si>
  <si>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</si>
  <si>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</si>
  <si>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</si>
  <si>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</si>
  <si>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</si>
  <si>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</si>
  <si>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</si>
  <si>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</si>
  <si>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</si>
  <si>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</si>
  <si>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</si>
  <si>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</si>
  <si>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</si>
  <si>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</si>
  <si>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</si>
  <si>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</si>
  <si>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</si>
  <si>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</si>
  <si>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</si>
  <si>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</si>
  <si>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</si>
  <si>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</si>
  <si>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</si>
  <si>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</si>
  <si>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</si>
  <si>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</si>
  <si>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</si>
  <si>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</si>
  <si>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</si>
  <si>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</si>
  <si>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</si>
  <si>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</si>
  <si>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</si>
  <si>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</si>
  <si>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</si>
  <si>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</si>
  <si>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</si>
  <si>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</si>
  <si>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</si>
  <si>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</si>
  <si>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</si>
  <si>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</si>
  <si>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</si>
  <si>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</si>
  <si>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</si>
  <si>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</si>
  <si>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</si>
  <si>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</si>
  <si>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</si>
  <si>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</si>
  <si>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</si>
  <si>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</si>
  <si>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</si>
  <si>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</si>
  <si>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</si>
  <si>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</si>
  <si>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</si>
  <si>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</si>
  <si>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</si>
  <si>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</si>
  <si>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</si>
  <si>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</si>
  <si>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</si>
  <si>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</si>
  <si>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</si>
  <si>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</si>
  <si>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</si>
  <si>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</si>
  <si>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</si>
  <si>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</si>
  <si>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</si>
  <si>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</si>
  <si>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</si>
  <si>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</si>
  <si>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</si>
  <si>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</si>
  <si>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</si>
  <si>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</si>
  <si>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</si>
  <si>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</si>
  <si>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</si>
  <si>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</si>
  <si>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</si>
  <si>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</si>
  <si>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</si>
  <si>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</si>
  <si>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</si>
  <si>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</si>
  <si>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</si>
  <si>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</si>
  <si>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</si>
  <si>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</si>
  <si>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</si>
  <si>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</si>
  <si>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</si>
  <si>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</si>
  <si>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</si>
  <si>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</si>
  <si>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</si>
  <si>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</si>
  <si>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</si>
  <si>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</si>
  <si>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</si>
  <si>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</si>
  <si>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</si>
  <si>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</si>
  <si>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</si>
  <si>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</si>
  <si>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</si>
  <si>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</si>
  <si>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</si>
  <si>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</si>
  <si>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</si>
  <si>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</si>
  <si>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</si>
  <si>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</si>
  <si>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</si>
  <si>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</si>
  <si>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</si>
  <si>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</si>
  <si>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</si>
  <si>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</si>
  <si>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</si>
  <si>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</si>
  <si>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</si>
  <si>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</si>
  <si>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</si>
  <si>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</si>
  <si>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</si>
  <si>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</si>
  <si>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</si>
  <si>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</si>
  <si>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</si>
  <si>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</si>
  <si>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</si>
  <si>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</si>
  <si>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</si>
  <si>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</si>
  <si>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</si>
  <si>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</si>
  <si>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</si>
  <si>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</si>
  <si>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</si>
  <si>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</si>
  <si>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</si>
  <si>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</si>
  <si>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</si>
  <si>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</si>
  <si>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</si>
  <si>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</si>
  <si>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</si>
  <si>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</si>
  <si>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</si>
  <si>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</si>
  <si>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</si>
  <si>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</si>
  <si>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</si>
  <si>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</si>
  <si>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</si>
  <si>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</si>
  <si>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</si>
  <si>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</si>
  <si>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</si>
  <si>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</si>
  <si>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</si>
  <si>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</si>
  <si>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</si>
  <si>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</si>
  <si>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</si>
  <si>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</si>
  <si>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</si>
  <si>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</si>
  <si>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</si>
  <si>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</si>
  <si>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</si>
  <si>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</si>
  <si>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</si>
  <si>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</si>
  <si>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</si>
  <si>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</si>
  <si>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</si>
  <si>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</si>
  <si>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</si>
  <si>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</si>
  <si>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</si>
  <si>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</si>
  <si>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</si>
  <si>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</si>
  <si>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</si>
  <si>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</si>
  <si>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</si>
  <si>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</si>
  <si>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</si>
  <si>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</si>
  <si>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</si>
  <si>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</si>
  <si>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</si>
  <si>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</si>
  <si>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</si>
  <si>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</si>
  <si>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</si>
  <si>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</si>
  <si>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</si>
  <si>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</si>
  <si>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</si>
  <si>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</si>
  <si>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</si>
  <si>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</si>
  <si>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</si>
  <si>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</si>
  <si>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</si>
  <si>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</si>
  <si>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</si>
  <si>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</si>
  <si>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</si>
  <si>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</si>
  <si>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</si>
  <si>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</si>
  <si>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</si>
  <si>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</si>
  <si>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</si>
  <si>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</si>
  <si>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</si>
  <si>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</si>
  <si>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</si>
  <si>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</si>
  <si>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</si>
  <si>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</si>
  <si>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</si>
  <si>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</si>
  <si>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</si>
  <si>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</si>
  <si>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</si>
  <si>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</si>
  <si>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</si>
  <si>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</si>
  <si>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</si>
  <si>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</si>
  <si>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</si>
  <si>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</si>
  <si>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</si>
  <si>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</si>
  <si>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</si>
  <si>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</si>
  <si>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</si>
  <si>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</si>
  <si>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</si>
  <si>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</si>
  <si>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</si>
  <si>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</si>
  <si>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</si>
  <si>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</si>
  <si>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</si>
  <si>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</si>
  <si>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</si>
  <si>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</si>
  <si>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</si>
  <si>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</si>
  <si>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</si>
  <si>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</si>
  <si>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</si>
  <si>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</si>
  <si>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</si>
  <si>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</si>
  <si>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</si>
  <si>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</si>
  <si>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</si>
  <si>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</si>
  <si>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</si>
  <si>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</si>
  <si>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</si>
  <si>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</si>
  <si>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</si>
  <si>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</si>
  <si>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</si>
  <si>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</si>
  <si>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</si>
  <si>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</si>
  <si>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</si>
  <si>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</si>
  <si>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</si>
  <si>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</si>
  <si>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</si>
  <si>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</si>
  <si>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</si>
  <si>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</si>
  <si>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</si>
  <si>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</si>
  <si>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</si>
  <si>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</si>
  <si>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</si>
  <si>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</si>
  <si>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</si>
  <si>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</si>
  <si>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</si>
  <si>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</si>
  <si>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</si>
  <si>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</si>
  <si>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</si>
  <si>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</si>
  <si>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</si>
  <si>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</si>
  <si>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</si>
  <si>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</si>
  <si>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</si>
  <si>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</si>
  <si>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</si>
  <si>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</si>
  <si>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</si>
  <si>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</si>
  <si>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</si>
  <si>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</si>
  <si>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</si>
  <si>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</si>
  <si>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</si>
  <si>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</si>
  <si>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</si>
  <si>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</si>
  <si>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</si>
  <si>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</si>
  <si>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</si>
  <si>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</si>
  <si>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</si>
  <si>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</si>
  <si>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</si>
  <si>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</si>
  <si>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</si>
  <si>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</si>
  <si>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</si>
  <si>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</si>
  <si>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</si>
  <si>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</si>
  <si>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</si>
  <si>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</si>
  <si>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</si>
  <si>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</si>
  <si>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</si>
  <si>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</si>
  <si>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</si>
  <si>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</si>
  <si>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</si>
  <si>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</si>
  <si>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</si>
  <si>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</si>
  <si>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</si>
  <si>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</si>
  <si>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</si>
  <si>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</si>
  <si>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</si>
  <si>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</si>
  <si>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</si>
  <si>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</si>
  <si>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</si>
  <si>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</si>
  <si>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</si>
  <si>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</si>
  <si>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</si>
  <si>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</si>
  <si>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</si>
  <si>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</si>
  <si>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</si>
  <si>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</si>
  <si>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</si>
  <si>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</si>
  <si>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</si>
  <si>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</si>
  <si>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</si>
  <si>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</si>
  <si>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</si>
  <si>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</si>
  <si>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</si>
  <si>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</si>
  <si>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</si>
  <si>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</si>
  <si>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</si>
  <si>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</si>
  <si>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</si>
  <si>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</si>
  <si>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</si>
  <si>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</si>
  <si>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</si>
  <si>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</si>
  <si>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</si>
  <si>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</si>
  <si>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</si>
  <si>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</si>
  <si>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</si>
  <si>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</si>
  <si>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</si>
  <si>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</si>
  <si>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</si>
  <si>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</si>
  <si>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</si>
  <si>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</si>
  <si>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</si>
  <si>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</si>
  <si>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</si>
  <si>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</si>
  <si>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</si>
  <si>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</si>
  <si>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</si>
  <si>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</si>
  <si>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</si>
  <si>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</si>
  <si>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</si>
  <si>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</si>
  <si>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</si>
  <si>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</si>
  <si>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</si>
  <si>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</si>
  <si>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</si>
  <si>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</si>
  <si>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</si>
  <si>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</si>
  <si>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</si>
  <si>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</si>
  <si>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</si>
  <si>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</si>
  <si>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</si>
  <si>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</si>
  <si>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</si>
  <si>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</si>
  <si>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</si>
  <si>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</si>
  <si>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</si>
  <si>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</si>
  <si>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</si>
  <si>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</si>
  <si>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</si>
  <si>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</si>
  <si>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</si>
  <si>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</si>
  <si>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</si>
  <si>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</si>
  <si>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</si>
  <si>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</si>
  <si>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</si>
  <si>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</si>
  <si>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</si>
  <si>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</si>
  <si>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</si>
  <si>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</si>
  <si>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</si>
  <si>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</si>
  <si>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</si>
  <si>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</si>
  <si>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</si>
  <si>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</si>
  <si>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</si>
  <si>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</si>
  <si>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</si>
  <si>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</si>
  <si>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</si>
  <si>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</si>
  <si>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</si>
  <si>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</si>
  <si>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</si>
  <si>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</si>
  <si>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</si>
  <si>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</si>
  <si>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</si>
  <si>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</si>
  <si>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</si>
  <si>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</si>
  <si>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</si>
  <si>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</si>
  <si>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</si>
  <si>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</si>
  <si>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</si>
  <si>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</si>
  <si>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</si>
  <si>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</si>
  <si>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</si>
  <si>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</si>
  <si>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</si>
  <si>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</si>
  <si>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</si>
  <si>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</si>
  <si>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</si>
  <si>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</si>
  <si>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</si>
  <si>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</si>
  <si>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</si>
  <si>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</si>
  <si>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</si>
  <si>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</si>
  <si>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</si>
  <si>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</si>
  <si>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</si>
  <si>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</si>
  <si>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</si>
  <si>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</si>
  <si>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</si>
  <si>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</si>
  <si>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</si>
  <si>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</si>
  <si>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</si>
  <si>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</si>
  <si>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</si>
  <si>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</si>
  <si>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</si>
  <si>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</si>
  <si>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</si>
  <si>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</si>
  <si>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</si>
  <si>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</si>
  <si>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</si>
  <si>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</si>
  <si>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</si>
  <si>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</si>
  <si>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</si>
  <si>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</si>
  <si>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</si>
  <si>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</si>
  <si>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</si>
  <si>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</si>
  <si>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</si>
  <si>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</si>
  <si>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</si>
  <si>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</si>
  <si>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</si>
  <si>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</si>
  <si>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</si>
  <si>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</si>
  <si>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</si>
  <si>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</si>
  <si>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</si>
  <si>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</si>
  <si>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</si>
  <si>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</si>
  <si>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</si>
  <si>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</si>
  <si>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</si>
  <si>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</si>
  <si>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</si>
  <si>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</si>
  <si>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</si>
  <si>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</si>
  <si>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</si>
  <si>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</si>
  <si>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</si>
  <si>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</si>
  <si>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</si>
  <si>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</si>
  <si>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</si>
  <si>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</si>
  <si>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</si>
  <si>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</si>
  <si>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</si>
  <si>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</si>
  <si>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</si>
  <si>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</si>
  <si>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</si>
  <si>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</si>
  <si>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</si>
  <si>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</si>
  <si>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</si>
  <si>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</si>
  <si>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</si>
  <si>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</si>
  <si>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</si>
  <si>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</si>
  <si>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</si>
  <si>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</si>
  <si>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</si>
  <si>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</si>
  <si>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</si>
  <si>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</si>
  <si>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</si>
  <si>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</si>
  <si>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</si>
  <si>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</si>
  <si>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</si>
  <si>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</si>
  <si>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</si>
  <si>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</si>
  <si>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</si>
  <si>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</si>
  <si>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</si>
  <si>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</si>
  <si>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</si>
  <si>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</si>
  <si>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</si>
  <si>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</si>
  <si>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</si>
  <si>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</si>
  <si>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</si>
  <si>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</si>
  <si>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</si>
  <si>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</si>
  <si>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</si>
  <si>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</si>
  <si>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</si>
  <si>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</si>
  <si>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</si>
  <si>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</si>
  <si>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</si>
  <si>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</si>
  <si>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</si>
  <si>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</si>
  <si>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</si>
  <si>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</si>
  <si>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</si>
  <si>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</si>
  <si>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</si>
  <si>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</si>
  <si>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</si>
  <si>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</si>
  <si>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</si>
  <si>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</si>
  <si>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</si>
  <si>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</si>
  <si>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</si>
  <si>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</si>
  <si>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</si>
  <si>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</si>
  <si>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</si>
  <si>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</si>
  <si>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</si>
  <si>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</si>
  <si>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</si>
  <si>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</si>
  <si>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</si>
  <si>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</si>
  <si>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</si>
  <si>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</si>
  <si>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</si>
  <si>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</si>
  <si>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</si>
  <si>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</si>
  <si>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</si>
  <si>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</si>
  <si>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</si>
  <si>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</si>
  <si>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</si>
  <si>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</si>
  <si>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</si>
  <si>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</si>
  <si>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</si>
  <si>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</si>
  <si>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</si>
  <si>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</si>
  <si>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</si>
  <si>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</si>
  <si>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</si>
  <si>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</si>
  <si>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</si>
  <si>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</si>
  <si>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</si>
  <si>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</si>
  <si>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</si>
  <si>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</si>
  <si>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</si>
  <si>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</si>
  <si>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</si>
  <si>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</si>
  <si>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</si>
  <si>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</si>
  <si>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</si>
  <si>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</si>
  <si>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</si>
  <si>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</si>
  <si>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</si>
  <si>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</si>
  <si>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</si>
  <si>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</si>
  <si>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</si>
  <si>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</si>
  <si>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</si>
  <si>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</si>
  <si>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</si>
  <si>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</si>
  <si>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</si>
  <si>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</si>
  <si>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</si>
  <si>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</si>
  <si>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</si>
  <si>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</si>
  <si>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</si>
  <si>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</si>
  <si>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</si>
  <si>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</si>
  <si>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</si>
  <si>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</si>
  <si>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</si>
  <si>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</si>
  <si>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</si>
  <si>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</si>
  <si>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</si>
  <si>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</si>
  <si>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</si>
  <si>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</si>
  <si>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</si>
  <si>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</si>
  <si>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</si>
  <si>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</si>
  <si>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</si>
  <si>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</si>
  <si>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</si>
  <si>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</si>
  <si>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</si>
  <si>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</si>
  <si>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</si>
  <si>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</si>
  <si>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</si>
  <si>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</si>
  <si>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</si>
  <si>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</si>
  <si>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</si>
  <si>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</si>
  <si>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</si>
  <si>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</si>
  <si>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</si>
  <si>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</si>
  <si>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</si>
  <si>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</si>
  <si>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</si>
  <si>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</si>
  <si>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</si>
  <si>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</si>
  <si>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</si>
  <si>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</si>
  <si>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</si>
  <si>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</si>
  <si>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</si>
  <si>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</si>
  <si>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</si>
  <si>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</si>
  <si>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</si>
  <si>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</si>
  <si>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</si>
  <si>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</si>
  <si>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</si>
  <si>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</si>
  <si>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</si>
  <si>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</si>
  <si>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</si>
  <si>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</si>
  <si>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</si>
  <si>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</si>
  <si>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</si>
  <si>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</si>
  <si>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</si>
  <si>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</si>
  <si>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</si>
  <si>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</si>
  <si>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</si>
  <si>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</si>
  <si>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</si>
  <si>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</si>
  <si>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</si>
  <si>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</si>
  <si>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</si>
  <si>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</si>
  <si>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</si>
  <si>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</si>
  <si>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</si>
  <si>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</si>
  <si>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</si>
  <si>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</si>
  <si>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</si>
  <si>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</si>
  <si>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</si>
  <si>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</si>
  <si>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</si>
  <si>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</si>
  <si>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</si>
  <si>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</si>
  <si>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</si>
  <si>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</si>
  <si>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</si>
  <si>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</si>
  <si>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</si>
  <si>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</si>
  <si>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</si>
  <si>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</si>
  <si>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</si>
  <si>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</si>
  <si>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</si>
  <si>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</si>
  <si>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</si>
  <si>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</si>
  <si>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</si>
  <si>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</si>
  <si>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</si>
  <si>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</si>
  <si>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</si>
  <si>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</si>
  <si>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</si>
  <si>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</si>
  <si>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</si>
  <si>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</si>
  <si>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</si>
  <si>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</si>
  <si>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</si>
  <si>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</si>
  <si>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</si>
  <si>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</si>
  <si>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</si>
  <si>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</si>
  <si>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</si>
  <si>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</si>
  <si>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</si>
  <si>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</si>
  <si>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</si>
  <si>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</si>
  <si>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</si>
  <si>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</si>
  <si>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</si>
  <si>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</si>
  <si>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</si>
  <si>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</si>
  <si>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</si>
  <si>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</si>
  <si>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</si>
  <si>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</si>
  <si>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</si>
  <si>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</si>
  <si>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</si>
  <si>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</si>
  <si>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</si>
  <si>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</si>
  <si>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</si>
  <si>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</si>
  <si>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</si>
  <si>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</si>
  <si>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</si>
  <si>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</si>
  <si>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</si>
  <si>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</si>
  <si>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</si>
  <si>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</si>
  <si>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</si>
  <si>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</si>
  <si>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</si>
  <si>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</si>
  <si>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</si>
  <si>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</si>
  <si>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</si>
  <si>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</si>
  <si>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</si>
  <si>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</si>
  <si>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</si>
  <si>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</si>
  <si>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</si>
  <si>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</si>
  <si>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</si>
  <si>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</si>
  <si>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</si>
  <si>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</si>
  <si>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</si>
  <si>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</si>
  <si>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</si>
  <si>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</si>
  <si>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</si>
  <si>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</si>
  <si>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</si>
  <si>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</si>
  <si>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</si>
  <si>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</si>
  <si>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</si>
  <si>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</si>
  <si>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</si>
  <si>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</si>
  <si>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</si>
  <si>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</si>
  <si>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</si>
  <si>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</si>
  <si>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</si>
  <si>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</si>
  <si>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</si>
  <si>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</si>
  <si>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</si>
  <si>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</si>
  <si>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</si>
  <si>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</si>
  <si>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</si>
  <si>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</si>
  <si>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</si>
  <si>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</si>
  <si>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</si>
  <si>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</si>
  <si>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</si>
  <si>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</si>
  <si>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</si>
  <si>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</si>
  <si>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</si>
  <si>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</si>
  <si>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</si>
  <si>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</si>
  <si>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</si>
  <si>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</si>
  <si>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</si>
  <si>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</si>
  <si>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</si>
  <si>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</si>
  <si>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</si>
  <si>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</si>
  <si>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</si>
  <si>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</si>
  <si>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</si>
  <si>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</si>
  <si>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</si>
  <si>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</si>
  <si>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</si>
  <si>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</si>
  <si>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</si>
  <si>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</si>
  <si>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</si>
  <si>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</si>
  <si>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</si>
  <si>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</si>
  <si>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</si>
  <si>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</si>
  <si>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</si>
  <si>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</si>
  <si>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</si>
  <si>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</si>
  <si>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</si>
  <si>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</si>
  <si>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</si>
  <si>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</si>
  <si>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</si>
  <si>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</si>
  <si>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</si>
  <si>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</si>
  <si>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</si>
  <si>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</si>
  <si>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</si>
  <si>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</si>
  <si>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</si>
  <si>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</si>
  <si>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</si>
  <si>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</si>
  <si>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</si>
  <si>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</si>
  <si>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</si>
  <si>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</si>
  <si>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</si>
  <si>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</si>
  <si>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</si>
  <si>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</si>
  <si>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</si>
  <si>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</si>
  <si>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</si>
  <si>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</si>
  <si>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</si>
  <si>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</si>
  <si>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</si>
  <si>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</si>
  <si>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</si>
  <si>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</si>
  <si>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</si>
  <si>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</si>
  <si>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</si>
  <si>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</si>
  <si>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</si>
  <si>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</si>
  <si>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</si>
  <si>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</si>
  <si>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</si>
  <si>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</si>
  <si>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</si>
  <si>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</si>
  <si>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</si>
  <si>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</si>
  <si>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</si>
  <si>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</si>
  <si>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</si>
  <si>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</si>
  <si>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</si>
  <si>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</si>
  <si>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</si>
  <si>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</si>
  <si>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</si>
  <si>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</si>
  <si>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</si>
  <si>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</si>
  <si>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</si>
  <si>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</si>
  <si>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</si>
  <si>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</si>
  <si>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</si>
  <si>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</si>
  <si>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</si>
  <si>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</si>
  <si>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</si>
  <si>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</si>
  <si>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</si>
  <si>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</si>
  <si>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</si>
  <si>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</si>
  <si>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</si>
  <si>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</si>
  <si>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</si>
  <si>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</si>
  <si>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</si>
  <si>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</si>
  <si>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</si>
  <si>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</si>
  <si>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</si>
  <si>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</si>
  <si>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</si>
  <si>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</si>
  <si>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</si>
  <si>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</si>
  <si>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</si>
  <si>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</si>
  <si>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</si>
  <si>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</si>
  <si>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</si>
  <si>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</si>
  <si>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</si>
  <si>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</si>
  <si>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</si>
  <si>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</si>
  <si>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</si>
  <si>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</si>
  <si>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</si>
  <si>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</si>
  <si>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</si>
  <si>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</si>
  <si>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</si>
  <si>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</si>
  <si>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</si>
  <si>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</si>
  <si>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</si>
  <si>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</si>
  <si>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</si>
  <si>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</si>
  <si>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</si>
  <si>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</si>
  <si>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</si>
  <si>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</si>
  <si>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</si>
  <si>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</si>
  <si>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</si>
  <si>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</si>
  <si>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</si>
  <si>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</si>
  <si>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</si>
  <si>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</si>
  <si>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</si>
  <si>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</si>
  <si>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</si>
  <si>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</si>
  <si>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</si>
  <si>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</si>
  <si>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</si>
  <si>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</si>
  <si>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</si>
  <si>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</si>
  <si>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</si>
  <si>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</si>
  <si>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</si>
  <si>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</si>
  <si>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</si>
  <si>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</si>
  <si>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</si>
  <si>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</si>
  <si>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</si>
  <si>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</si>
  <si>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</si>
  <si>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</si>
  <si>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</si>
  <si>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</si>
  <si>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</si>
  <si>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</si>
  <si>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</si>
  <si>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</si>
  <si>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</si>
  <si>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</si>
  <si>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</si>
  <si>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</si>
  <si>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</si>
  <si>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</si>
  <si>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</si>
  <si>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</si>
  <si>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</si>
  <si>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</si>
  <si>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</si>
  <si>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</si>
  <si>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</si>
  <si>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</si>
  <si>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</si>
  <si>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</si>
  <si>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</si>
  <si>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</si>
  <si>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</si>
  <si>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</si>
  <si>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</si>
  <si>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</si>
  <si>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</si>
  <si>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</si>
  <si>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</si>
  <si>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</si>
  <si>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</si>
  <si>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</si>
  <si>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</si>
  <si>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</si>
  <si>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</si>
  <si>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</si>
  <si>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</si>
  <si>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</si>
  <si>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</si>
  <si>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</si>
  <si>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</si>
  <si>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</si>
  <si>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</si>
  <si>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</si>
  <si>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</si>
  <si>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</si>
  <si>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</si>
  <si>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</si>
  <si>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</si>
  <si>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</si>
  <si>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</si>
  <si>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</si>
  <si>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</si>
  <si>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</si>
  <si>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</si>
  <si>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</si>
  <si>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</si>
  <si>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</si>
  <si>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</si>
  <si>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</si>
  <si>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</si>
  <si>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</si>
  <si>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</si>
  <si>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</si>
  <si>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</si>
  <si>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</si>
  <si>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</si>
  <si>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</si>
  <si>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</si>
  <si>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</si>
  <si>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</si>
  <si>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</si>
  <si>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</si>
  <si>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</si>
  <si>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</si>
  <si>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</si>
  <si>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</si>
  <si>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</si>
  <si>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</si>
  <si>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</si>
  <si>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</si>
  <si>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</si>
  <si>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</si>
  <si>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</si>
  <si>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</si>
  <si>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</si>
  <si>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</si>
  <si>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</si>
  <si>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</si>
  <si>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</si>
  <si>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</si>
  <si>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</si>
  <si>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</si>
  <si>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</si>
  <si>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</si>
  <si>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</si>
  <si>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</si>
  <si>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</si>
  <si>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</si>
  <si>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</si>
  <si>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</si>
  <si>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</si>
  <si>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</si>
  <si>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</si>
  <si>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</si>
  <si>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</si>
  <si>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</si>
  <si>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</si>
  <si>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</si>
  <si>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</si>
  <si>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</si>
  <si>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</si>
  <si>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</si>
  <si>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</si>
  <si>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</si>
  <si>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</si>
  <si>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</si>
  <si>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</si>
  <si>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</si>
  <si>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</si>
  <si>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</si>
  <si>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</si>
  <si>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</si>
  <si>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</si>
  <si>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</si>
  <si>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</si>
  <si>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</si>
  <si>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</si>
  <si>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</si>
  <si>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</si>
  <si>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</si>
  <si>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</si>
  <si>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</si>
  <si>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</si>
  <si>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</si>
  <si>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</si>
  <si>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</si>
  <si>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</si>
  <si>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</si>
  <si>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</si>
  <si>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</si>
  <si>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</si>
  <si>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</si>
  <si>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</si>
  <si>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</si>
  <si>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</si>
  <si>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</si>
  <si>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</si>
  <si>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</si>
  <si>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</si>
  <si>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</si>
  <si>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</si>
  <si>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</si>
  <si>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</si>
  <si>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</si>
  <si>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</si>
  <si>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</si>
  <si>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</si>
  <si>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</si>
  <si>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</si>
  <si>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</si>
  <si>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</si>
  <si>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</si>
  <si>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</si>
  <si>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</si>
  <si>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</si>
  <si>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</si>
  <si>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</si>
  <si>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</si>
  <si>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</si>
  <si>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</si>
  <si>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</si>
  <si>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</si>
  <si>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</si>
  <si>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</si>
  <si>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</si>
  <si>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</si>
  <si>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</si>
  <si>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</si>
  <si>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</si>
  <si>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</si>
  <si>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</si>
  <si>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</si>
  <si>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</si>
  <si>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</si>
  <si>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</si>
  <si>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</si>
  <si>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</si>
  <si>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</si>
  <si>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</si>
  <si>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</si>
  <si>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</si>
  <si>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</si>
  <si>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</si>
  <si>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</si>
  <si>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</si>
  <si>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</si>
  <si>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</si>
  <si>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</si>
  <si>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</si>
  <si>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</si>
  <si>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</si>
  <si>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</si>
  <si>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</si>
  <si>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</si>
  <si>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</si>
  <si>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</si>
  <si>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</si>
  <si>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</si>
  <si>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</si>
  <si>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</si>
  <si>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</si>
  <si>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</si>
  <si>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</si>
  <si>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</si>
  <si>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</si>
  <si>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</si>
  <si>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</si>
  <si>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</si>
  <si>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</si>
  <si>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</si>
  <si>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</si>
  <si>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</si>
  <si>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</si>
  <si>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</si>
  <si>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</si>
  <si>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</si>
  <si>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</si>
  <si>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</si>
  <si>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</si>
  <si>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</si>
  <si>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</si>
  <si>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</si>
  <si>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</si>
  <si>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</si>
  <si>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</si>
  <si>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</si>
  <si>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</si>
  <si>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</si>
  <si>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</si>
  <si>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</si>
  <si>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</si>
  <si>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</si>
  <si>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</si>
  <si>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</si>
  <si>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</si>
  <si>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</si>
  <si>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</si>
  <si>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</si>
  <si>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</si>
  <si>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</si>
  <si>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</si>
  <si>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</si>
  <si>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</si>
  <si>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</si>
  <si>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</si>
  <si>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</si>
  <si>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</si>
  <si>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</si>
  <si>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</si>
  <si>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</si>
  <si>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</si>
  <si>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</si>
  <si>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</si>
  <si>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</si>
  <si>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</si>
  <si>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</si>
  <si>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</si>
  <si>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</si>
  <si>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</si>
  <si>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</si>
  <si>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</si>
  <si>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</si>
  <si>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</si>
  <si>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</si>
  <si>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</si>
  <si>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</si>
  <si>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</si>
  <si>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</si>
  <si>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</si>
  <si>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</si>
  <si>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</si>
  <si>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</si>
  <si>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</si>
  <si>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</si>
  <si>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</si>
  <si>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</si>
  <si>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</si>
  <si>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</si>
  <si>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</si>
  <si>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</si>
  <si>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</si>
  <si>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</si>
  <si>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</si>
  <si>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</si>
  <si>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</si>
  <si>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</si>
  <si>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</si>
  <si>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</si>
  <si>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</si>
  <si>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</si>
  <si>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</si>
  <si>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</si>
  <si>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</si>
  <si>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</si>
  <si>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</si>
  <si>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</si>
  <si>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</si>
  <si>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</si>
  <si>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</si>
  <si>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</si>
  <si>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</si>
  <si>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</si>
  <si>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</si>
  <si>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</si>
  <si>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</si>
  <si>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</si>
  <si>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</si>
  <si>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</si>
  <si>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</si>
  <si>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</si>
  <si>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</si>
  <si>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</si>
  <si>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</si>
  <si>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</si>
  <si>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</si>
  <si>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</si>
  <si>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</si>
  <si>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</si>
  <si>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</si>
  <si>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</si>
  <si>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</si>
  <si>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</si>
  <si>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</si>
  <si>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</si>
  <si>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</si>
  <si>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</si>
  <si>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</si>
  <si>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</si>
  <si>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</si>
  <si>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</si>
  <si>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</si>
  <si>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</si>
  <si>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</si>
  <si>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</si>
  <si>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</si>
  <si>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</si>
  <si>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</si>
  <si>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</si>
  <si>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</si>
  <si>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</si>
  <si>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</si>
  <si>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</si>
  <si>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</si>
  <si>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</si>
  <si>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</si>
  <si>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</si>
  <si>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</si>
  <si>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</si>
  <si>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</si>
  <si>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</si>
  <si>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</si>
  <si>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</si>
  <si>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</si>
  <si>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</si>
  <si>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</si>
  <si>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</si>
  <si>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</si>
  <si>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</si>
  <si>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</si>
  <si>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</si>
  <si>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</si>
  <si>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</si>
  <si>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</si>
  <si>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</si>
  <si>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</si>
  <si>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</si>
  <si>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</si>
  <si>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</si>
  <si>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</si>
  <si>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</si>
  <si>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</si>
  <si>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</si>
  <si>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</si>
  <si>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</si>
  <si>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</si>
  <si>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</si>
  <si>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</si>
  <si>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</si>
  <si>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</si>
  <si>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</si>
  <si>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</si>
  <si>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</si>
  <si>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</si>
  <si>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</si>
  <si>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</si>
  <si>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</si>
  <si>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</si>
  <si>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</si>
  <si>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</si>
  <si>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</si>
  <si>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</si>
  <si>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</si>
  <si>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</si>
  <si>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</si>
  <si>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</si>
  <si>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</si>
  <si>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</si>
  <si>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</si>
  <si>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</si>
  <si>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</si>
  <si>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</si>
  <si>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</si>
  <si>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</si>
  <si>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</si>
  <si>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</si>
  <si>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</si>
  <si>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</si>
  <si>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</si>
  <si>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</si>
  <si>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</si>
  <si>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</si>
  <si>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</si>
  <si>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</si>
  <si>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</si>
  <si>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</si>
  <si>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</si>
  <si>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</si>
  <si>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</si>
  <si>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</si>
  <si>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</si>
  <si>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</si>
  <si>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</si>
  <si>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</si>
  <si>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</si>
  <si>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</si>
  <si>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</si>
  <si>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</si>
  <si>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</si>
  <si>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</si>
  <si>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</si>
  <si>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</si>
  <si>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</si>
  <si>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</si>
  <si>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</si>
  <si>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</si>
  <si>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</si>
  <si>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</si>
  <si>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</si>
  <si>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</si>
  <si>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</si>
  <si>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</si>
  <si>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</si>
  <si>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</si>
  <si>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</si>
  <si>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</si>
  <si>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</si>
  <si>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</si>
  <si>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</si>
  <si>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</si>
  <si>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</si>
  <si>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</si>
  <si>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</si>
  <si>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</si>
  <si>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</si>
  <si>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</si>
  <si>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</si>
  <si>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</si>
  <si>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</si>
  <si>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</si>
  <si>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</si>
  <si>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</si>
  <si>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</si>
  <si>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</si>
  <si>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</si>
  <si>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</si>
  <si>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</si>
  <si>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</si>
  <si>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</si>
  <si>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</si>
  <si>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</si>
  <si>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</si>
  <si>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</si>
  <si>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</si>
  <si>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</si>
  <si>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</si>
  <si>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</si>
  <si>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</si>
  <si>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</si>
  <si>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</si>
  <si>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</si>
  <si>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</si>
  <si>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</si>
  <si>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</si>
  <si>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</si>
  <si>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</si>
  <si>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</si>
  <si>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</si>
  <si>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</si>
  <si>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</si>
  <si>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</si>
  <si>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</si>
  <si>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</si>
  <si>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</si>
  <si>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</si>
  <si>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</si>
  <si>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</si>
  <si>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</si>
  <si>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</si>
  <si>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</si>
  <si>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</si>
  <si>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</si>
  <si>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</si>
  <si>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</si>
  <si>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</si>
  <si>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</si>
  <si>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</si>
  <si>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</si>
  <si>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</si>
  <si>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</si>
  <si>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</si>
  <si>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</si>
  <si>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</si>
  <si>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</si>
  <si>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</si>
  <si>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</si>
  <si>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</si>
  <si>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</si>
  <si>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</si>
  <si>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</si>
  <si>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</si>
  <si>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</si>
  <si>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</si>
  <si>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</si>
  <si>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</si>
  <si>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</si>
  <si>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</si>
  <si>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</si>
  <si>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</si>
  <si>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</si>
  <si>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</si>
  <si>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</si>
  <si>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</si>
  <si>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</si>
  <si>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</si>
  <si>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</si>
  <si>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</si>
  <si>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</si>
  <si>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</si>
  <si>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</si>
  <si>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</si>
  <si>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</si>
  <si>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</si>
  <si>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</si>
  <si>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</si>
  <si>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</si>
  <si>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</si>
  <si>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</si>
  <si>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</si>
  <si>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</si>
  <si>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</si>
  <si>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</si>
  <si>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</si>
  <si>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</si>
  <si>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</si>
  <si>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</si>
  <si>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</si>
  <si>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</si>
  <si>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</si>
  <si>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</si>
  <si>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</si>
  <si>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</si>
  <si>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</si>
  <si>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</si>
  <si>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</si>
  <si>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</si>
  <si>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</si>
  <si>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</si>
  <si>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</si>
  <si>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</si>
  <si>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</si>
  <si>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</si>
  <si>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</si>
  <si>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</si>
  <si>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</si>
  <si>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</si>
  <si>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</si>
  <si>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</si>
  <si>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</si>
  <si>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</si>
  <si>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</si>
  <si>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</si>
  <si>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</si>
  <si>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</si>
  <si>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</si>
  <si>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</si>
  <si>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</si>
  <si>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</si>
  <si>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</si>
  <si>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</si>
  <si>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</si>
  <si>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</si>
  <si>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</si>
  <si>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</si>
  <si>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</si>
  <si>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</si>
  <si>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</si>
  <si>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</si>
  <si>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</si>
  <si>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</si>
  <si>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</si>
  <si>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</si>
  <si>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</si>
  <si>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</si>
  <si>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</si>
  <si>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</si>
  <si>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</si>
  <si>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</si>
  <si>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</si>
  <si>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</si>
  <si>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</si>
  <si>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</si>
  <si>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</si>
  <si>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</si>
  <si>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</si>
  <si>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</si>
  <si>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</si>
  <si>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</si>
  <si>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</si>
  <si>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</si>
  <si>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</si>
  <si>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</si>
  <si>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</si>
  <si>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</si>
  <si>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</si>
  <si>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</si>
  <si>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</si>
  <si>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</si>
  <si>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</si>
  <si>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</si>
  <si>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</si>
  <si>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</si>
  <si>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</si>
  <si>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</si>
  <si>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</si>
  <si>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</si>
  <si>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</si>
  <si>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</si>
  <si>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</si>
  <si>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</si>
  <si>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</si>
  <si>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</si>
  <si>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</si>
  <si>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</si>
  <si>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</si>
  <si>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</si>
  <si>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</si>
  <si>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</si>
  <si>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</si>
  <si>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</si>
  <si>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</si>
  <si>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</si>
  <si>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</si>
  <si>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</si>
  <si>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</si>
  <si>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</si>
  <si>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</si>
  <si>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</si>
  <si>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</si>
  <si>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</si>
  <si>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</si>
  <si>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</si>
  <si>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</si>
  <si>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</si>
  <si>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</si>
  <si>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</si>
  <si>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</si>
  <si>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</si>
  <si>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</si>
  <si>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</si>
  <si>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</si>
  <si>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</si>
  <si>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</si>
  <si>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</si>
  <si>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</si>
  <si>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</si>
  <si>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</si>
  <si>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</si>
  <si>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</si>
  <si>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</si>
  <si>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</si>
  <si>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</si>
  <si>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</si>
  <si>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</si>
  <si>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</si>
  <si>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</si>
  <si>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</si>
  <si>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</si>
  <si>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</si>
  <si>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</si>
  <si>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</si>
  <si>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</si>
  <si>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</si>
  <si>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</si>
  <si>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</si>
  <si>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</si>
  <si>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</si>
  <si>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</si>
  <si>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</si>
  <si>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</si>
  <si>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</si>
  <si>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</si>
  <si>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</si>
  <si>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</si>
  <si>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</si>
  <si>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</si>
  <si>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</si>
  <si>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</si>
  <si>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</si>
  <si>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</si>
  <si>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</si>
  <si>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</si>
  <si>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</si>
  <si>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</si>
  <si>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</si>
  <si>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</si>
  <si>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</si>
  <si>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</si>
  <si>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</si>
  <si>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</si>
  <si>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</si>
  <si>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</si>
  <si>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</si>
  <si>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</si>
  <si>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</si>
  <si>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</si>
  <si>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</si>
  <si>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</si>
  <si>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</si>
  <si>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</si>
  <si>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</si>
  <si>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</si>
  <si>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</si>
  <si>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</si>
  <si>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</si>
  <si>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</si>
  <si>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</si>
  <si>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</si>
  <si>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</si>
  <si>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</si>
  <si>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</si>
  <si>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</si>
  <si>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</si>
  <si>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</si>
  <si>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</si>
  <si>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</si>
  <si>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</si>
  <si>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</si>
  <si>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</si>
  <si>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</si>
  <si>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</si>
  <si>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</si>
  <si>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</si>
  <si>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</si>
  <si>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</si>
  <si>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</si>
  <si>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</si>
  <si>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</si>
  <si>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</si>
  <si>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</si>
  <si>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</si>
  <si>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</si>
  <si>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</si>
  <si>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</si>
  <si>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</si>
  <si>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</si>
  <si>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</si>
  <si>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</si>
  <si>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</si>
  <si>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</si>
  <si>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</si>
  <si>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</si>
  <si>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</si>
  <si>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</si>
  <si>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</si>
  <si>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</si>
  <si>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</si>
  <si>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</si>
  <si>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</si>
  <si>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</si>
  <si>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</si>
  <si>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</si>
  <si>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</si>
  <si>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</si>
  <si>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</si>
  <si>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</si>
  <si>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</si>
  <si>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</si>
  <si>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</si>
  <si>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</si>
  <si>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</si>
  <si>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</si>
  <si>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</si>
  <si>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</si>
  <si>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</si>
  <si>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</si>
  <si>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</si>
  <si>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</si>
  <si>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</si>
  <si>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</si>
  <si>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</si>
  <si>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</si>
  <si>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</si>
  <si>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</si>
  <si>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</si>
  <si>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</si>
  <si>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</si>
  <si>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</si>
  <si>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</si>
  <si>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</si>
  <si>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</si>
  <si>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</si>
  <si>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</si>
  <si>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</si>
  <si>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</si>
  <si>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</si>
  <si>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</si>
  <si>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</si>
  <si>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</si>
  <si>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</si>
  <si>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</si>
  <si>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</si>
  <si>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</si>
  <si>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</si>
  <si>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</si>
  <si>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</si>
  <si>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</si>
  <si>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</si>
  <si>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</si>
  <si>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</si>
  <si>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</si>
  <si>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</si>
  <si>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</si>
  <si>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</si>
  <si>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</si>
  <si>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</si>
  <si>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</si>
  <si>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</si>
  <si>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</si>
  <si>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</si>
  <si>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</si>
  <si>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</si>
  <si>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</si>
  <si>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</si>
  <si>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</si>
  <si>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</si>
  <si>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</si>
  <si>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</si>
  <si>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</si>
  <si>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</si>
  <si>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</si>
  <si>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</si>
  <si>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</si>
  <si>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</si>
  <si>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</si>
  <si>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</si>
  <si>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</si>
  <si>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</si>
  <si>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</si>
  <si>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</si>
  <si>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</si>
  <si>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</si>
  <si>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</si>
  <si>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</si>
  <si>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</si>
  <si>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</si>
  <si>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</si>
  <si>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</si>
  <si>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</si>
  <si>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</si>
  <si>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</si>
  <si>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</si>
  <si>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</si>
  <si>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</si>
  <si>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</si>
  <si>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</si>
  <si>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</si>
  <si>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</si>
  <si>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</si>
  <si>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</si>
  <si>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</si>
  <si>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</si>
  <si>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</si>
  <si>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</si>
  <si>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</si>
  <si>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</si>
  <si>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</si>
  <si>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</si>
  <si>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</si>
  <si>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</si>
  <si>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</si>
  <si>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</si>
  <si>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</si>
  <si>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</si>
  <si>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</si>
  <si>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</si>
  <si>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</si>
  <si>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</si>
  <si>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</si>
  <si>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</si>
  <si>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</si>
  <si>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</si>
  <si>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</si>
  <si>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</si>
  <si>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</si>
  <si>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</si>
  <si>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</si>
  <si>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</si>
  <si>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</si>
  <si>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</si>
  <si>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</si>
  <si>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</si>
  <si>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</si>
  <si>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</si>
  <si>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</si>
  <si>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</si>
  <si>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</si>
  <si>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</si>
  <si>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</si>
  <si>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</si>
  <si>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</si>
  <si>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</si>
  <si>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</si>
  <si>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</si>
  <si>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</si>
  <si>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</si>
  <si>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</si>
  <si>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</si>
  <si>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</si>
  <si>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</si>
  <si>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</si>
  <si>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</si>
  <si>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</si>
  <si>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</si>
  <si>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</si>
  <si>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</si>
  <si>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</si>
  <si>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</si>
  <si>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</si>
  <si>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</si>
  <si>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</si>
  <si>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</si>
  <si>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</si>
  <si>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</si>
  <si>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</si>
  <si>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</si>
  <si>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</si>
  <si>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</si>
  <si>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</si>
  <si>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</si>
  <si>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</si>
  <si>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</si>
  <si>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</si>
  <si>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</si>
  <si>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</si>
  <si>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</si>
  <si>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</si>
  <si>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</si>
  <si>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</si>
  <si>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</si>
  <si>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</si>
  <si>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</si>
  <si>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</si>
  <si>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</si>
  <si>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</si>
  <si>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</si>
  <si>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</si>
  <si>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</si>
  <si>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</si>
  <si>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</si>
  <si>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</si>
  <si>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</si>
  <si>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</si>
  <si>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</si>
  <si>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</si>
  <si>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</si>
  <si>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</si>
  <si>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</si>
  <si>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</si>
  <si>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</si>
  <si>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</si>
  <si>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</si>
  <si>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</si>
  <si>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</si>
  <si>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</si>
  <si>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</si>
  <si>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</si>
  <si>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</si>
  <si>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</si>
  <si>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</si>
  <si>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</si>
  <si>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</si>
  <si>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</si>
  <si>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</si>
  <si>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</si>
  <si>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</si>
  <si>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</si>
  <si>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</si>
  <si>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</si>
  <si>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</si>
  <si>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</si>
  <si>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</si>
  <si>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</si>
  <si>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</si>
  <si>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</si>
  <si>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</si>
  <si>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</si>
  <si>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</si>
  <si>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</si>
  <si>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</si>
  <si>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</si>
  <si>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</si>
  <si>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</si>
  <si>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</si>
  <si>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</si>
  <si>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</si>
  <si>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</si>
  <si>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</si>
  <si>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</si>
  <si>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</si>
  <si>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</si>
  <si>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</si>
  <si>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</si>
  <si>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</si>
  <si>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</si>
  <si>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</si>
  <si>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</si>
  <si>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</si>
  <si>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</si>
  <si>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</si>
  <si>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</si>
  <si>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</si>
  <si>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</si>
  <si>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</si>
  <si>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</si>
  <si>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</si>
  <si>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</si>
  <si>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</si>
  <si>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</si>
  <si>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</si>
  <si>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</si>
  <si>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</si>
  <si>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</si>
  <si>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</si>
  <si>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</si>
  <si>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</si>
  <si>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</si>
  <si>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</si>
  <si>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</si>
  <si>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</si>
  <si>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</si>
  <si>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</si>
  <si>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</si>
  <si>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</si>
  <si>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</si>
  <si>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</si>
  <si>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</si>
  <si>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</si>
  <si>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</si>
  <si>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</si>
  <si>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</si>
  <si>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</si>
  <si>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</si>
  <si>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</si>
  <si>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</si>
  <si>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</si>
  <si>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</si>
  <si>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</si>
  <si>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</si>
  <si>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</si>
  <si>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</si>
  <si>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</si>
  <si>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</si>
  <si>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</si>
  <si>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</si>
  <si>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</si>
  <si>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</si>
  <si>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</si>
  <si>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</si>
  <si>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</si>
  <si>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</si>
  <si>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</si>
  <si>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</si>
  <si>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</si>
  <si>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</si>
  <si>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</si>
  <si>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</si>
  <si>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</si>
  <si>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</si>
  <si>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</si>
  <si>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</si>
  <si>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</si>
  <si>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</si>
  <si>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</si>
  <si>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</si>
  <si>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</si>
  <si>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</si>
  <si>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</si>
  <si>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</si>
  <si>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</si>
  <si>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</si>
  <si>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</si>
  <si>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</si>
  <si>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</si>
  <si>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</si>
  <si>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</si>
  <si>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</si>
  <si>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</si>
  <si>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</si>
  <si>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</si>
  <si>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</si>
  <si>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</si>
  <si>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</si>
  <si>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</si>
  <si>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</si>
  <si>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</si>
  <si>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</si>
  <si>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</si>
  <si>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</si>
  <si>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</si>
  <si>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</si>
  <si>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</si>
  <si>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</si>
  <si>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</si>
  <si>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</si>
  <si>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</si>
  <si>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</si>
  <si>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</si>
  <si>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</si>
  <si>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</si>
  <si>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</si>
  <si>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</si>
  <si>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</si>
  <si>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</si>
  <si>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</si>
  <si>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</si>
  <si>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</si>
  <si>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</si>
  <si>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</si>
  <si>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</si>
  <si>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</si>
  <si>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</si>
  <si>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</si>
  <si>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</si>
  <si>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</si>
  <si>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</si>
  <si>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</si>
  <si>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</si>
  <si>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</si>
  <si>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</si>
  <si>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</si>
  <si>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</si>
  <si>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</si>
  <si>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</si>
  <si>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</si>
  <si>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</si>
  <si>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</si>
  <si>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</si>
  <si>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</si>
  <si>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</si>
  <si>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</si>
  <si>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</si>
  <si>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</si>
  <si>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</si>
  <si>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</si>
  <si>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</si>
  <si>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</si>
  <si>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</si>
  <si>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</si>
  <si>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</si>
  <si>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</si>
  <si>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</si>
  <si>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</si>
  <si>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</si>
  <si>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</si>
  <si>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</si>
  <si>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</si>
  <si>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</si>
  <si>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</si>
  <si>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</si>
  <si>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</si>
  <si>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</si>
  <si>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</si>
  <si>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</si>
  <si>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</si>
  <si>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</si>
  <si>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</si>
  <si>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</si>
  <si>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</si>
  <si>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</si>
  <si>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</si>
  <si>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</si>
  <si>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</si>
  <si>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</si>
  <si>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</si>
  <si>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</si>
  <si>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</si>
  <si>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</si>
  <si>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</si>
  <si>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</si>
  <si>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</si>
  <si>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</si>
  <si>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</si>
  <si>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</si>
  <si>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</si>
  <si>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</si>
  <si>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</si>
  <si>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</si>
  <si>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</si>
  <si>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</si>
  <si>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</si>
  <si>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</si>
  <si>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</si>
  <si>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</si>
  <si>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</si>
  <si>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</si>
  <si>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</si>
  <si>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</si>
  <si>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</si>
  <si>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</si>
  <si>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</si>
  <si>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</si>
  <si>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</si>
  <si>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</si>
  <si>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</si>
  <si>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</si>
  <si>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</si>
  <si>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</si>
  <si>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</si>
  <si>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</si>
  <si>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</si>
  <si>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</si>
  <si>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</si>
  <si>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</si>
  <si>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</si>
  <si>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</si>
  <si>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</si>
  <si>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</si>
  <si>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</si>
  <si>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</si>
  <si>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</si>
  <si>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</si>
  <si>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</si>
  <si>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</si>
  <si>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</si>
  <si>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</si>
  <si>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</si>
  <si>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</si>
  <si>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</si>
  <si>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</si>
  <si>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</si>
  <si>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</si>
  <si>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</si>
  <si>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</si>
  <si>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</si>
  <si>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</si>
  <si>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</si>
  <si>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</si>
  <si>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</si>
  <si>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</si>
  <si>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</si>
  <si>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</si>
  <si>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</si>
  <si>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</si>
  <si>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</si>
  <si>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</si>
  <si>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</si>
  <si>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</si>
  <si>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</si>
  <si>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</si>
  <si>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</si>
  <si>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</si>
  <si>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</si>
  <si>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</si>
  <si>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</si>
  <si>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</si>
  <si>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</si>
  <si>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</si>
  <si>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</si>
  <si>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</si>
  <si>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</si>
  <si>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</si>
  <si>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</si>
  <si>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</si>
  <si>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</si>
  <si>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</si>
  <si>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</si>
  <si>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</si>
  <si>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</si>
  <si>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</si>
  <si>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</si>
  <si>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</si>
  <si>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</si>
  <si>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</si>
  <si>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</si>
  <si>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</si>
  <si>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</si>
  <si>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</si>
  <si>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</si>
  <si>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</si>
  <si>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</si>
  <si>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</si>
  <si>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</si>
  <si>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</si>
  <si>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</si>
  <si>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</si>
  <si>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</si>
  <si>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</si>
  <si>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</si>
  <si>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</si>
  <si>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</si>
  <si>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</si>
  <si>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</si>
  <si>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</si>
  <si>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</si>
  <si>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</si>
  <si>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</si>
  <si>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</si>
  <si>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</si>
  <si>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</si>
  <si>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</si>
  <si>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</si>
  <si>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</si>
  <si>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</si>
  <si>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</si>
  <si>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</si>
  <si>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</si>
  <si>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</si>
  <si>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</si>
  <si>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</si>
  <si>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</si>
  <si>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</si>
  <si>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</si>
  <si>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</si>
  <si>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</si>
  <si>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</si>
  <si>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</si>
  <si>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</si>
  <si>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</si>
  <si>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</si>
  <si>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</si>
  <si>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</si>
  <si>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</si>
  <si>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</si>
  <si>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</si>
  <si>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</si>
  <si>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</si>
  <si>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</si>
  <si>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</si>
  <si>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</si>
  <si>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</si>
  <si>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</si>
  <si>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</si>
  <si>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</si>
  <si>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</si>
  <si>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</si>
  <si>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</si>
  <si>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</si>
  <si>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</si>
  <si>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</si>
  <si>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</si>
  <si>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</si>
  <si>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</si>
  <si>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</si>
  <si>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</si>
  <si>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</si>
  <si>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</si>
  <si>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</si>
  <si>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</si>
  <si>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</si>
  <si>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</si>
  <si>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</si>
  <si>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</si>
  <si>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</si>
  <si>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</si>
  <si>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</si>
  <si>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</si>
  <si>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</si>
  <si>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</si>
  <si>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</si>
  <si>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</si>
  <si>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</si>
  <si>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</si>
  <si>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</si>
  <si>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</si>
  <si>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</si>
  <si>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</si>
  <si>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</si>
  <si>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</si>
  <si>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</si>
  <si>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</si>
  <si>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</si>
  <si>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</si>
  <si>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</si>
  <si>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</si>
  <si>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</si>
  <si>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</si>
  <si>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</si>
  <si>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</si>
  <si>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</si>
  <si>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</si>
  <si>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</si>
  <si>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</si>
  <si>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</si>
  <si>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</si>
  <si>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</si>
  <si>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</si>
  <si>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</si>
  <si>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</si>
  <si>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</si>
  <si>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</si>
  <si>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</si>
  <si>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</si>
  <si>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</si>
  <si>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</si>
  <si>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</si>
  <si>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</si>
  <si>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</si>
  <si>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</si>
  <si>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</si>
  <si>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</si>
  <si>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</si>
  <si>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</si>
  <si>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</si>
  <si>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</si>
  <si>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</si>
  <si>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</si>
  <si>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</si>
  <si>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</si>
  <si>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</si>
  <si>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</si>
  <si>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</si>
  <si>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</si>
  <si>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</si>
  <si>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</si>
  <si>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</si>
  <si>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</si>
  <si>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</si>
  <si>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</si>
  <si>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</si>
  <si>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</si>
  <si>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</si>
  <si>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</si>
  <si>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</si>
  <si>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</si>
  <si>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</si>
  <si>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</si>
  <si>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</si>
  <si>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</si>
  <si>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</si>
  <si>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</si>
  <si>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</si>
  <si>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</si>
  <si>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</si>
  <si>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</si>
  <si>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</si>
  <si>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</si>
  <si>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</si>
  <si>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</si>
  <si>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</si>
  <si>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</si>
  <si>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</si>
  <si>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</si>
  <si>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</si>
  <si>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</si>
  <si>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</si>
  <si>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</si>
  <si>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</si>
  <si>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</si>
  <si>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</si>
  <si>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</si>
  <si>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</si>
  <si>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</si>
  <si>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</si>
  <si>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</si>
  <si>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</si>
  <si>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</si>
  <si>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</si>
  <si>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</si>
  <si>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</si>
  <si>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</si>
  <si>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</si>
  <si>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</si>
  <si>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</si>
  <si>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</si>
  <si>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</si>
  <si>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</si>
  <si>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</si>
  <si>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</si>
  <si>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</si>
  <si>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</si>
  <si>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</si>
  <si>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</si>
  <si>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</si>
  <si>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</si>
  <si>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</si>
  <si>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</si>
  <si>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</si>
  <si>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</si>
  <si>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</si>
  <si>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</si>
  <si>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</si>
  <si>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</si>
  <si>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</si>
  <si>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</si>
  <si>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</si>
  <si>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</si>
  <si>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</si>
  <si>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</si>
  <si>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</si>
  <si>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</si>
  <si>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</si>
  <si>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</si>
  <si>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</si>
  <si>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</si>
  <si>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</si>
  <si>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</si>
  <si>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</si>
  <si>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</si>
  <si>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</si>
  <si>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</si>
  <si>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</si>
  <si>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</si>
  <si>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</si>
  <si>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</si>
  <si>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</si>
  <si>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</si>
  <si>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</si>
  <si>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</si>
  <si>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</si>
  <si>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</si>
  <si>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</si>
  <si>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</si>
  <si>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</si>
  <si>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</si>
  <si>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</si>
  <si>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</si>
  <si>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</si>
  <si>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</si>
  <si>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</si>
  <si>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</si>
  <si>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</si>
  <si>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</si>
  <si>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</si>
  <si>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</si>
  <si>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</si>
  <si>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</si>
  <si>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</si>
  <si>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</si>
  <si>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</si>
  <si>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</si>
  <si>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</si>
  <si>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</si>
  <si>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</si>
  <si>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</si>
  <si>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</si>
  <si>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</si>
  <si>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</si>
  <si>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</si>
  <si>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</si>
  <si>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</si>
  <si>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</si>
  <si>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</si>
  <si>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</si>
  <si>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</si>
  <si>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</si>
  <si>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</si>
  <si>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</si>
  <si>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</si>
  <si>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</si>
  <si>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</si>
  <si>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</si>
  <si>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</si>
  <si>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</si>
  <si>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</si>
  <si>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</si>
  <si>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</si>
  <si>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</si>
  <si>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</si>
  <si>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</si>
  <si>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</si>
  <si>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</si>
  <si>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</si>
  <si>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</si>
  <si>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</si>
  <si>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</si>
  <si>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</si>
  <si>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</si>
  <si>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</si>
  <si>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</si>
  <si>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</si>
  <si>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</si>
  <si>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</si>
  <si>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</si>
  <si>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</si>
  <si>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</si>
  <si>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</si>
  <si>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</si>
  <si>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</si>
  <si>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</si>
  <si>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</si>
  <si>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</si>
  <si>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</si>
  <si>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</si>
  <si>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</si>
  <si>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</si>
  <si>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</si>
  <si>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</si>
  <si>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</si>
  <si>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</si>
  <si>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</si>
  <si>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</si>
  <si>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</si>
  <si>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</si>
  <si>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</si>
  <si>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</si>
  <si>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</si>
  <si>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</si>
  <si>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</si>
  <si>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</si>
  <si>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</si>
  <si>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</si>
  <si>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</si>
  <si>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</si>
  <si>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</si>
  <si>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</si>
  <si>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</si>
  <si>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</si>
  <si>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</si>
  <si>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</si>
  <si>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</si>
  <si>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</si>
  <si>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</si>
  <si>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</si>
  <si>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</si>
  <si>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</si>
  <si>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</si>
  <si>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</si>
  <si>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</si>
  <si>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</si>
  <si>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</si>
  <si>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</si>
  <si>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</si>
  <si>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</si>
  <si>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</si>
  <si>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</si>
  <si>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</si>
  <si>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</si>
  <si>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</si>
  <si>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</si>
  <si>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</si>
  <si>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</si>
  <si>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</si>
  <si>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</si>
  <si>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</si>
  <si>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</si>
  <si>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</si>
  <si>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</si>
  <si>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</si>
  <si>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</si>
  <si>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</si>
  <si>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</si>
  <si>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</si>
  <si>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</si>
  <si>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</si>
  <si>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</si>
  <si>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</si>
  <si>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</si>
  <si>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</si>
  <si>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</si>
  <si>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</si>
  <si>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</si>
  <si>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</si>
  <si>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</si>
  <si>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</si>
  <si>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</si>
  <si>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</si>
  <si>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</si>
  <si>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</si>
  <si>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</si>
  <si>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</si>
  <si>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</si>
  <si>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</si>
  <si>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</si>
  <si>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</si>
  <si>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</si>
  <si>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</si>
  <si>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</si>
  <si>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</si>
  <si>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</si>
  <si>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</si>
  <si>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</si>
  <si>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</si>
  <si>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</si>
  <si>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</si>
  <si>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</si>
  <si>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</si>
  <si>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</si>
  <si>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</si>
  <si>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</si>
  <si>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</si>
  <si>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</si>
  <si>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</si>
  <si>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</si>
  <si>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</si>
  <si>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</si>
  <si>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</si>
  <si>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</si>
  <si>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</si>
  <si>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</si>
  <si>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</si>
  <si>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</si>
  <si>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</si>
  <si>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</si>
  <si>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</si>
  <si>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</si>
  <si>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</si>
  <si>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</si>
  <si>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</si>
  <si>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</si>
  <si>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</si>
  <si>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</si>
  <si>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</si>
  <si>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</si>
  <si>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</si>
  <si>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</si>
  <si>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</si>
  <si>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</si>
  <si>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</si>
  <si>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</si>
  <si>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</si>
  <si>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</si>
  <si>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</si>
  <si>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</si>
  <si>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</si>
  <si>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</si>
  <si>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</si>
  <si>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</si>
  <si>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</si>
  <si>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</si>
  <si>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</si>
  <si>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</si>
  <si>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</si>
  <si>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</si>
  <si>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</si>
  <si>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</si>
  <si>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</si>
  <si>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</si>
  <si>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</si>
  <si>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</si>
  <si>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</si>
  <si>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</si>
  <si>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</si>
  <si>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</si>
  <si>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</si>
  <si>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</si>
  <si>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</si>
  <si>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</si>
  <si>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</si>
  <si>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</si>
  <si>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</si>
  <si>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</si>
  <si>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</si>
  <si>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</si>
  <si>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</si>
  <si>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</si>
  <si>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</si>
  <si>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</si>
  <si>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</si>
  <si>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</si>
  <si>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</si>
  <si>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</si>
  <si>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</si>
  <si>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</si>
  <si>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</si>
  <si>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</si>
  <si>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</si>
  <si>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</si>
  <si>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</si>
  <si>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</si>
  <si>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</si>
  <si>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</si>
  <si>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</si>
  <si>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</si>
  <si>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</si>
  <si>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</si>
  <si>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</si>
  <si>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</si>
  <si>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</si>
  <si>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</si>
  <si>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</si>
  <si>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</si>
  <si>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</si>
  <si>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</si>
  <si>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</si>
  <si>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</si>
  <si>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</si>
  <si>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</si>
  <si>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</si>
  <si>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</si>
  <si>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</si>
  <si>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</si>
  <si>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</si>
  <si>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</si>
  <si>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</si>
  <si>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</si>
  <si>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</si>
  <si>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</si>
  <si>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</si>
  <si>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</si>
  <si>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</si>
  <si>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</si>
  <si>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</si>
  <si>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</si>
  <si>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</si>
  <si>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</si>
  <si>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</si>
  <si>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</si>
  <si>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</si>
  <si>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</si>
  <si>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</si>
  <si>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</si>
  <si>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</si>
  <si>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</si>
  <si>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</si>
  <si>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</si>
  <si>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</si>
  <si>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</si>
  <si>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</si>
  <si>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</si>
  <si>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</si>
  <si>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</si>
  <si>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</si>
  <si>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</si>
  <si>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</si>
  <si>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</si>
  <si>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</si>
  <si>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</si>
  <si>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</si>
  <si>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</si>
  <si>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</si>
  <si>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</si>
  <si>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</si>
  <si>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</si>
  <si>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</si>
  <si>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</si>
  <si>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</si>
  <si>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</si>
  <si>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</si>
  <si>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</si>
  <si>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</si>
  <si>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</si>
  <si>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</si>
  <si>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</si>
  <si>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</si>
  <si>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</si>
  <si>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</si>
  <si>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</si>
  <si>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</si>
  <si>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</si>
  <si>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</si>
  <si>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</si>
  <si>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</si>
  <si>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</si>
  <si>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</si>
  <si>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</si>
  <si>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</si>
  <si>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</si>
  <si>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</si>
  <si>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</si>
  <si>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</si>
  <si>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</si>
  <si>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</si>
  <si>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</si>
  <si>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</si>
  <si>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</si>
  <si>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</si>
  <si>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</si>
  <si>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</si>
  <si>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</si>
  <si>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</si>
  <si>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</si>
  <si>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</si>
  <si>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</si>
  <si>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</si>
  <si>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</si>
  <si>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</si>
  <si>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</si>
  <si>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</si>
  <si>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</si>
  <si>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</si>
  <si>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</si>
  <si>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</si>
  <si>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</si>
  <si>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</si>
  <si>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</si>
  <si>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</si>
  <si>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</si>
  <si>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</si>
  <si>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</si>
  <si>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</si>
  <si>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</si>
  <si>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</si>
  <si>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</si>
  <si>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</si>
  <si>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</si>
  <si>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</si>
  <si>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</si>
  <si>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</si>
  <si>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</si>
  <si>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</si>
  <si>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</si>
  <si>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</si>
  <si>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</si>
  <si>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</si>
  <si>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</si>
  <si>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</si>
  <si>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</si>
  <si>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</si>
  <si>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</si>
  <si>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</si>
  <si>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</si>
  <si>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</si>
  <si>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</si>
  <si>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</si>
  <si>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</si>
  <si>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</si>
  <si>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</si>
  <si>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</si>
  <si>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</si>
  <si>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</si>
  <si>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</si>
  <si>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</si>
  <si>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</si>
  <si>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</si>
  <si>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</si>
  <si>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</si>
  <si>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</si>
  <si>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</si>
  <si>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</si>
  <si>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</si>
  <si>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</si>
  <si>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</si>
  <si>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</si>
  <si>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</si>
  <si>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</si>
  <si>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</si>
  <si>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</si>
  <si>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</si>
  <si>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</si>
  <si>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</si>
  <si>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</si>
  <si>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</si>
  <si>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</si>
  <si>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</si>
  <si>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</si>
  <si>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</si>
  <si>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</si>
  <si>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</si>
  <si>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</si>
  <si>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</si>
  <si>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</si>
  <si>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</si>
  <si>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</si>
  <si>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</si>
  <si>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</si>
  <si>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</si>
  <si>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</si>
  <si>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</si>
  <si>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</si>
  <si>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</si>
  <si>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</si>
  <si>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</si>
  <si>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</si>
  <si>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</si>
  <si>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</si>
  <si>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</si>
  <si>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</si>
  <si>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</si>
  <si>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</si>
  <si>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</si>
  <si>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</si>
  <si>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</si>
  <si>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</si>
  <si>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</si>
  <si>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</si>
  <si>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</si>
  <si>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</si>
  <si>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</si>
  <si>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</si>
  <si>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</si>
  <si>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</si>
  <si>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</si>
  <si>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</si>
  <si>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</si>
  <si>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</si>
  <si>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</si>
  <si>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</si>
  <si>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</si>
  <si>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</si>
  <si>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</si>
  <si>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</si>
  <si>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</si>
  <si>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</si>
  <si>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</si>
  <si>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</si>
  <si>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</si>
  <si>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</si>
  <si>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</si>
  <si>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</si>
  <si>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</si>
  <si>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</si>
  <si>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</si>
  <si>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</si>
  <si>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</si>
  <si>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</si>
  <si>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</si>
  <si>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</si>
  <si>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</si>
  <si>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</si>
  <si>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</si>
  <si>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</si>
  <si>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</si>
  <si>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</si>
  <si>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</si>
  <si>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</si>
  <si>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</si>
  <si>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</si>
  <si>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</si>
  <si>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</si>
  <si>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</si>
  <si>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</si>
  <si>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</si>
  <si>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</si>
  <si>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</si>
  <si>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</si>
  <si>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</si>
  <si>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</si>
  <si>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</si>
  <si>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</si>
  <si>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</si>
  <si>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</si>
  <si>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</si>
  <si>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</si>
  <si>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</si>
  <si>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</si>
  <si>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</si>
  <si>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</si>
  <si>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</si>
  <si>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</si>
  <si>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</si>
  <si>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</si>
  <si>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</si>
  <si>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</si>
  <si>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</si>
  <si>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</si>
  <si>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</si>
  <si>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</si>
  <si>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</si>
  <si>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</si>
  <si>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</si>
  <si>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</si>
  <si>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</si>
  <si>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</si>
  <si>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</si>
  <si>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</si>
  <si>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</si>
  <si>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</si>
  <si>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</si>
  <si>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</si>
  <si>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</si>
  <si>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</si>
  <si>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</si>
  <si>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</si>
  <si>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</si>
  <si>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</si>
  <si>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</si>
  <si>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</si>
  <si>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</si>
  <si>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</si>
  <si>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</si>
  <si>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</si>
  <si>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</si>
  <si>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</si>
  <si>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</si>
  <si>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</si>
  <si>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</si>
  <si>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</si>
  <si>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</si>
  <si>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</si>
  <si>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</si>
  <si>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</si>
  <si>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</si>
  <si>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</si>
  <si>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</si>
  <si>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</si>
  <si>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</si>
  <si>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</si>
  <si>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</si>
  <si>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</si>
  <si>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</si>
  <si>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</si>
  <si>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</si>
  <si>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</si>
  <si>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</si>
  <si>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</si>
  <si>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</si>
  <si>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</si>
  <si>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</si>
  <si>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</si>
  <si>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</si>
  <si>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</si>
  <si>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</si>
  <si>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</si>
  <si>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</si>
  <si>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</si>
  <si>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</si>
  <si>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</si>
  <si>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</si>
  <si>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</si>
  <si>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</si>
  <si>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</si>
  <si>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</si>
  <si>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</si>
  <si>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</si>
  <si>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</si>
  <si>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</si>
  <si>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</si>
  <si>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</si>
  <si>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</si>
  <si>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</si>
  <si>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</si>
  <si>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</si>
  <si>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</si>
  <si>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</si>
  <si>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</si>
  <si>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</si>
  <si>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</si>
  <si>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</si>
  <si>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</si>
  <si>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</si>
  <si>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</si>
  <si>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</si>
  <si>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</si>
  <si>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</si>
  <si>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</si>
  <si>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</si>
  <si>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</si>
  <si>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</si>
  <si>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</si>
  <si>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</si>
  <si>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</si>
  <si>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</si>
  <si>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</si>
  <si>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</si>
  <si>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</si>
  <si>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</si>
  <si>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</si>
  <si>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</si>
  <si>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</si>
  <si>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</si>
  <si>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</si>
  <si>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</si>
  <si>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</si>
  <si>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</si>
  <si>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</si>
  <si>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</si>
  <si>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</si>
  <si>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</si>
  <si>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</si>
  <si>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</si>
  <si>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</si>
  <si>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</si>
  <si>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</si>
  <si>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</si>
  <si>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</si>
  <si>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</si>
  <si>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</si>
  <si>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</si>
  <si>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</si>
  <si>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</si>
  <si>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</si>
  <si>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</si>
  <si>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</si>
  <si>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</si>
  <si>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</si>
  <si>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</si>
  <si>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</si>
  <si>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</si>
  <si>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</si>
  <si>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</si>
  <si>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</si>
  <si>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</si>
  <si>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</si>
  <si>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</si>
  <si>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</si>
  <si>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</si>
  <si>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</si>
  <si>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</si>
  <si>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</si>
  <si>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</si>
  <si>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</si>
  <si>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</si>
  <si>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</si>
  <si>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</si>
  <si>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</si>
  <si>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</si>
  <si>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</si>
  <si>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</si>
  <si>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</si>
  <si>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</si>
  <si>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</si>
  <si>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</si>
  <si>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</si>
  <si>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</si>
  <si>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</si>
  <si>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</si>
  <si>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</si>
  <si>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</si>
  <si>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</si>
  <si>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</si>
  <si>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</si>
  <si>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</si>
  <si>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</si>
  <si>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</si>
  <si>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</si>
  <si>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</si>
  <si>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</si>
  <si>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</si>
  <si>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</si>
  <si>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</si>
  <si>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</si>
  <si>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</si>
  <si>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</si>
  <si>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</si>
  <si>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</si>
  <si>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</si>
  <si>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</si>
  <si>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</si>
  <si>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</si>
  <si>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</si>
  <si>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</si>
  <si>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</si>
  <si>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</si>
  <si>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</si>
  <si>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</si>
  <si>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</si>
  <si>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</si>
  <si>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</si>
  <si>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</si>
  <si>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</si>
  <si>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</si>
  <si>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</si>
  <si>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</si>
  <si>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</si>
  <si>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</si>
  <si>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</si>
  <si>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</si>
  <si>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</si>
  <si>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</si>
  <si>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</si>
  <si>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</si>
  <si>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</si>
  <si>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</si>
  <si>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</si>
  <si>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</si>
  <si>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</si>
  <si>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</si>
  <si>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</si>
  <si>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</si>
  <si>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</si>
  <si>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</si>
  <si>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</si>
  <si>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</si>
  <si>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</si>
  <si>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</si>
  <si>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</si>
  <si>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</si>
  <si>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</si>
  <si>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</si>
  <si>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</si>
  <si>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</si>
  <si>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</si>
  <si>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</si>
  <si>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</si>
  <si>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</si>
  <si>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</si>
  <si>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</si>
  <si>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</si>
  <si>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</si>
  <si>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</si>
  <si>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</si>
  <si>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</si>
  <si>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</si>
  <si>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</si>
  <si>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</si>
  <si>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</si>
  <si>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</si>
  <si>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</si>
  <si>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</si>
  <si>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</si>
  <si>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</si>
  <si>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</si>
  <si>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</si>
  <si>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</si>
  <si>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</si>
  <si>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</si>
  <si>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</si>
  <si>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</si>
  <si>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</si>
  <si>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</si>
  <si>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</si>
  <si>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</si>
  <si>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</si>
  <si>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</si>
  <si>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</si>
  <si>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</si>
  <si>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</si>
  <si>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</si>
  <si>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</si>
  <si>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</si>
  <si>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</si>
  <si>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</si>
  <si>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</si>
  <si>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</si>
  <si>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</si>
  <si>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</si>
  <si>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</si>
  <si>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</si>
  <si>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</si>
  <si>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</si>
  <si>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</si>
  <si>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</si>
  <si>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</si>
  <si>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</si>
  <si>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</si>
  <si>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</si>
  <si>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</si>
  <si>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</si>
  <si>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</si>
  <si>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</si>
  <si>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</si>
  <si>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</si>
  <si>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</si>
  <si>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</si>
  <si>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</si>
  <si>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</si>
  <si>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</si>
  <si>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</si>
  <si>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</si>
  <si>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</si>
  <si>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</si>
  <si>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</si>
  <si>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</si>
  <si>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</si>
  <si>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</si>
  <si>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</si>
  <si>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</si>
  <si>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</si>
  <si>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</si>
  <si>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</si>
  <si>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</si>
  <si>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</si>
  <si>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</si>
  <si>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</si>
  <si>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</si>
  <si>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</si>
  <si>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</si>
  <si>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</si>
  <si>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</si>
  <si>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</si>
  <si>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</si>
  <si>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</si>
  <si>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</si>
  <si>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</si>
  <si>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</si>
  <si>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</si>
  <si>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</si>
  <si>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</si>
  <si>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</si>
  <si>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</si>
  <si>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</si>
  <si>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</si>
  <si>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</si>
  <si>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</si>
  <si>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</si>
  <si>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</si>
  <si>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</si>
  <si>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</si>
  <si>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</si>
  <si>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</si>
  <si>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</si>
  <si>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</si>
  <si>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</si>
  <si>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</si>
  <si>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</si>
  <si>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</si>
  <si>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</si>
  <si>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</si>
  <si>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</si>
  <si>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</si>
  <si>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</si>
  <si>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</si>
  <si>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</si>
  <si>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</si>
  <si>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</si>
  <si>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</si>
  <si>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</si>
  <si>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</si>
  <si>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</si>
  <si>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</si>
  <si>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</si>
  <si>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</si>
  <si>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</si>
  <si>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</si>
  <si>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</si>
  <si>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</si>
  <si>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</si>
  <si>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</si>
  <si>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</si>
  <si>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</si>
  <si>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</si>
  <si>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</si>
  <si>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</si>
  <si>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</si>
  <si>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</si>
  <si>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</si>
  <si>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</si>
  <si>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</si>
  <si>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</si>
  <si>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</si>
  <si>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</si>
  <si>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</si>
  <si>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</si>
  <si>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</si>
  <si>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</si>
  <si>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</si>
  <si>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</si>
  <si>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</si>
  <si>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</si>
  <si>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</si>
  <si>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</si>
  <si>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</si>
  <si>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</si>
  <si>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</si>
  <si>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</si>
  <si>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</si>
  <si>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</si>
  <si>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</si>
  <si>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</si>
  <si>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</si>
  <si>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</si>
  <si>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</si>
  <si>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</si>
  <si>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</si>
  <si>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</si>
  <si>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</si>
  <si>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</si>
  <si>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</si>
  <si>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</si>
  <si>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</si>
  <si>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</si>
  <si>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</si>
  <si>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</si>
  <si>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</si>
  <si>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</si>
  <si>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</si>
  <si>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</si>
  <si>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</si>
  <si>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</si>
  <si>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</si>
  <si>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</si>
  <si>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</si>
  <si>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</si>
  <si>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</si>
  <si>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</si>
  <si>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</si>
  <si>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</si>
  <si>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</si>
  <si>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</si>
  <si>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</si>
  <si>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</si>
  <si>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</si>
  <si>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</si>
  <si>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</si>
  <si>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</si>
  <si>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</si>
  <si>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</si>
  <si>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</si>
  <si>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</si>
  <si>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</si>
  <si>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</si>
  <si>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</si>
  <si>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</si>
  <si>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</si>
  <si>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</si>
  <si>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</si>
  <si>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</si>
  <si>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</si>
  <si>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</si>
  <si>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</si>
  <si>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</si>
  <si>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</si>
  <si>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</si>
  <si>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</si>
  <si>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</si>
  <si>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</si>
  <si>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</si>
  <si>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</si>
  <si>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</si>
  <si>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</si>
  <si>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</si>
  <si>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</si>
  <si>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</si>
  <si>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</si>
  <si>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</si>
  <si>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</si>
  <si>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</si>
  <si>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</si>
  <si>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</si>
  <si>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</si>
  <si>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</si>
  <si>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</si>
  <si>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</si>
  <si>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</si>
  <si>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</si>
  <si>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</si>
  <si>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</si>
  <si>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</si>
  <si>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</si>
  <si>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</si>
  <si>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</si>
  <si>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</si>
  <si>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</si>
  <si>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</si>
  <si>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</si>
  <si>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</si>
  <si>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</si>
  <si>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</si>
  <si>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</si>
  <si>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</si>
  <si>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</si>
  <si>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</si>
  <si>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</si>
  <si>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</si>
  <si>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</si>
  <si>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</si>
  <si>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</si>
  <si>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</si>
  <si>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</si>
  <si>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</si>
  <si>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</si>
  <si>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</si>
  <si>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</si>
  <si>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</si>
  <si>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</si>
  <si>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</si>
  <si>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</si>
  <si>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</si>
  <si>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</si>
  <si>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</si>
  <si>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</si>
  <si>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</si>
  <si>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</si>
  <si>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</si>
  <si>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</si>
  <si>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</si>
  <si>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</si>
  <si>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</si>
  <si>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</si>
  <si>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</si>
  <si>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</si>
  <si>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</si>
  <si>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</si>
  <si>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</si>
  <si>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</si>
  <si>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</si>
  <si>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</si>
  <si>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</si>
  <si>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</si>
  <si>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</si>
  <si>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</si>
  <si>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</si>
  <si>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</si>
  <si>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</si>
  <si>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</si>
  <si>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</si>
  <si>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</si>
  <si>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</si>
  <si>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</si>
  <si>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</si>
  <si>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</si>
  <si>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</si>
  <si>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</si>
  <si>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</si>
  <si>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</si>
  <si>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</si>
  <si>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</si>
  <si>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</si>
  <si>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</si>
  <si>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</si>
  <si>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</si>
  <si>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</si>
  <si>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</si>
  <si>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</si>
  <si>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</si>
  <si>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</si>
  <si>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</si>
  <si>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</si>
  <si>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</si>
  <si>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</si>
  <si>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</si>
  <si>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</si>
  <si>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</si>
  <si>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</si>
  <si>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</si>
  <si>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</si>
  <si>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</si>
  <si>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</si>
  <si>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</si>
  <si>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</si>
  <si>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</si>
  <si>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</si>
  <si>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</si>
  <si>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</si>
  <si>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</si>
  <si>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</si>
  <si>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</si>
  <si>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</si>
  <si>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</si>
  <si>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</si>
  <si>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</si>
  <si>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</si>
  <si>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</si>
  <si>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</si>
  <si>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</si>
  <si>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</si>
  <si>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</si>
  <si>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</si>
  <si>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</si>
  <si>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</si>
  <si>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</si>
  <si>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</si>
  <si>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</si>
  <si>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</si>
  <si>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</si>
  <si>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</si>
  <si>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</si>
  <si>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</si>
  <si>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</si>
  <si>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</si>
  <si>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</si>
  <si>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</si>
  <si>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</si>
  <si>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</si>
  <si>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</si>
  <si>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</si>
  <si>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</si>
  <si>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</si>
  <si>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</si>
  <si>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</si>
  <si>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</si>
  <si>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</si>
  <si>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</si>
  <si>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</si>
  <si>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</si>
  <si>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</si>
  <si>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</si>
  <si>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</si>
  <si>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</si>
  <si>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</si>
  <si>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</si>
  <si>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</si>
  <si>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</si>
  <si>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</si>
  <si>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</si>
  <si>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</si>
  <si>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</si>
  <si>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</si>
  <si>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</si>
  <si>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</si>
  <si>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</si>
  <si>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</si>
  <si>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</si>
  <si>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</si>
  <si>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</si>
  <si>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</si>
  <si>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</si>
  <si>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</si>
  <si>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</si>
  <si>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</si>
  <si>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</si>
  <si>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</si>
  <si>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</si>
  <si>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</si>
  <si>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</si>
  <si>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</si>
  <si>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</si>
  <si>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</si>
  <si>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</si>
  <si>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</si>
  <si>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</si>
  <si>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</si>
  <si>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</si>
  <si>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</si>
  <si>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</si>
  <si>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</si>
  <si>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</si>
  <si>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</si>
  <si>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</si>
  <si>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</si>
  <si>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</si>
  <si>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</si>
  <si>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</si>
  <si>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</si>
  <si>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</si>
  <si>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</si>
  <si>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</si>
  <si>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</si>
  <si>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</si>
  <si>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</si>
  <si>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</si>
  <si>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</si>
  <si>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</si>
  <si>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</si>
  <si>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</si>
  <si>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</si>
  <si>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</si>
  <si>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</si>
  <si>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</si>
  <si>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</si>
  <si>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</si>
  <si>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</si>
  <si>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</si>
  <si>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</si>
  <si>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</si>
  <si>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</si>
  <si>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</si>
  <si>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</si>
  <si>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</si>
  <si>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</si>
  <si>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</si>
  <si>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</si>
  <si>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</si>
  <si>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</si>
  <si>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</si>
  <si>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</si>
  <si>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</si>
  <si>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</si>
  <si>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</si>
  <si>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</si>
  <si>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</si>
  <si>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</si>
  <si>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</si>
  <si>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</si>
  <si>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</si>
  <si>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</si>
  <si>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</si>
  <si>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</si>
  <si>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</si>
  <si>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</si>
  <si>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</si>
  <si>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</si>
  <si>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</si>
  <si>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</si>
  <si>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</si>
  <si>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</si>
  <si>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</si>
  <si>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</si>
  <si>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</si>
  <si>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</si>
  <si>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</si>
  <si>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</si>
  <si>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</si>
  <si>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</si>
  <si>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</si>
  <si>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</si>
  <si>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</si>
  <si>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</si>
  <si>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</si>
  <si>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</si>
  <si>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</si>
  <si>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</si>
  <si>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</si>
  <si>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</si>
  <si>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</si>
  <si>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</si>
  <si>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</si>
  <si>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</si>
  <si>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</si>
  <si>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</si>
  <si>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</si>
  <si>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</si>
  <si>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</si>
  <si>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</si>
  <si>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</si>
  <si>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</si>
  <si>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</si>
  <si>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</si>
  <si>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</si>
  <si>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</si>
  <si>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</si>
  <si>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</si>
  <si>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</si>
  <si>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</si>
  <si>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</si>
  <si>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</si>
  <si>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</si>
  <si>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</si>
  <si>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</si>
  <si>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</si>
  <si>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</si>
  <si>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</si>
  <si>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</si>
  <si>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</si>
  <si>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</si>
  <si>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</si>
  <si>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</si>
  <si>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</si>
  <si>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</si>
  <si>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</si>
  <si>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</si>
  <si>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</si>
  <si>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</si>
  <si>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</si>
  <si>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</si>
  <si>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</si>
  <si>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</si>
  <si>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</si>
  <si>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</si>
  <si>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</si>
  <si>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</si>
  <si>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</si>
  <si>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</si>
  <si>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</si>
  <si>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</si>
  <si>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</si>
  <si>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</si>
  <si>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</si>
  <si>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</si>
  <si>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</si>
  <si>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</si>
  <si>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</si>
  <si>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</si>
  <si>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</si>
  <si>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</si>
  <si>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</si>
  <si>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</si>
  <si>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</si>
  <si>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</si>
  <si>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</si>
  <si>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</si>
  <si>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</si>
  <si>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</si>
  <si>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</si>
  <si>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</si>
  <si>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</si>
  <si>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</si>
  <si>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</si>
  <si>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</si>
  <si>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</si>
  <si>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</si>
  <si>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</si>
  <si>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</si>
  <si>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</si>
  <si>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</si>
  <si>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</si>
  <si>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</si>
  <si>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</si>
  <si>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</si>
  <si>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</si>
  <si>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</si>
  <si>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</si>
  <si>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</si>
  <si>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</si>
  <si>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</si>
  <si>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</si>
  <si>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</si>
  <si>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</si>
  <si>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</si>
  <si>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</si>
  <si>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</si>
  <si>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</si>
  <si>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</si>
  <si>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</si>
  <si>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</si>
  <si>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</si>
  <si>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</si>
  <si>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</si>
  <si>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</si>
  <si>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</si>
  <si>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</si>
  <si>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</si>
  <si>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</si>
  <si>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</si>
  <si>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</si>
  <si>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</si>
  <si>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</si>
  <si>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</si>
  <si>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</si>
  <si>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</si>
  <si>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</si>
  <si>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</si>
  <si>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</si>
  <si>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</si>
  <si>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</si>
  <si>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</si>
  <si>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</si>
  <si>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</si>
  <si>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</si>
  <si>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</si>
  <si>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</si>
  <si>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</si>
  <si>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</si>
  <si>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</si>
  <si>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</si>
  <si>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</si>
  <si>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</si>
  <si>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</si>
  <si>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</si>
  <si>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</si>
  <si>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</si>
  <si>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</si>
  <si>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</si>
  <si>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</si>
  <si>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</si>
  <si>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</si>
  <si>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</si>
  <si>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</si>
  <si>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</si>
  <si>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</si>
  <si>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</si>
  <si>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</si>
  <si>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</si>
  <si>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</si>
  <si>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</si>
  <si>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</si>
  <si>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</si>
  <si>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</si>
  <si>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</si>
  <si>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</si>
  <si>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</si>
  <si>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</si>
  <si>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</si>
  <si>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</si>
  <si>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</si>
  <si>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</si>
  <si>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</si>
  <si>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</si>
  <si>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</si>
  <si>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</si>
  <si>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</si>
  <si>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</si>
  <si>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</si>
  <si>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</si>
  <si>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</si>
  <si>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</si>
  <si>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</si>
  <si>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</si>
  <si>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</si>
  <si>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</si>
  <si>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</si>
  <si>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</si>
  <si>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</si>
  <si>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</si>
  <si>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</si>
  <si>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</si>
  <si>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</si>
  <si>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</si>
  <si>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</si>
  <si>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</si>
  <si>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</si>
  <si>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</si>
  <si>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</si>
  <si>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</si>
  <si>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</si>
  <si>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</si>
  <si>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</si>
  <si>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</si>
  <si>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</si>
  <si>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</si>
  <si>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</si>
  <si>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</si>
  <si>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</si>
  <si>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</si>
  <si>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</si>
  <si>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</si>
  <si>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</si>
  <si>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</si>
  <si>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</si>
  <si>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</si>
  <si>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</si>
  <si>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</si>
  <si>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</si>
  <si>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</si>
  <si>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</si>
  <si>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</si>
  <si>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</si>
  <si>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</si>
  <si>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</si>
  <si>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</si>
  <si>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</si>
  <si>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</si>
  <si>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</si>
  <si>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</si>
  <si>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</si>
  <si>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</si>
  <si>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</si>
  <si>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</si>
  <si>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</si>
  <si>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</si>
  <si>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</si>
  <si>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</si>
  <si>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</si>
  <si>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</si>
  <si>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</si>
  <si>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</si>
  <si>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</si>
  <si>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</si>
  <si>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</si>
  <si>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</si>
  <si>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</si>
  <si>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</si>
  <si>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</si>
  <si>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</si>
  <si>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</si>
  <si>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</si>
  <si>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</si>
  <si>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</si>
  <si>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</si>
  <si>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</si>
  <si>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</si>
  <si>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</si>
  <si>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</si>
  <si>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</si>
  <si>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</si>
  <si>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</si>
  <si>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</si>
  <si>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</si>
  <si>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</si>
  <si>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</si>
  <si>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</si>
  <si>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</si>
  <si>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</si>
  <si>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</si>
  <si>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</si>
  <si>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</si>
  <si>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</si>
  <si>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</si>
  <si>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</si>
  <si>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</si>
  <si>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</si>
  <si>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</si>
  <si>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</si>
  <si>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</si>
  <si>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</si>
  <si>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</si>
  <si>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</si>
  <si>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</si>
  <si>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</si>
  <si>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</si>
  <si>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</si>
  <si>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</si>
  <si>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</si>
  <si>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</si>
  <si>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</si>
  <si>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</si>
  <si>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</si>
  <si>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</si>
  <si>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</si>
  <si>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</si>
  <si>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</si>
  <si>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</si>
  <si>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</si>
  <si>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</si>
  <si>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</si>
  <si>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</si>
  <si>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</si>
  <si>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</si>
  <si>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</si>
  <si>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</si>
  <si>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</si>
  <si>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</si>
  <si>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</si>
  <si>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</si>
  <si>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</si>
  <si>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</si>
  <si>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</si>
  <si>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</si>
  <si>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</si>
  <si>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</si>
  <si>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</si>
  <si>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</si>
  <si>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</si>
  <si>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</si>
  <si>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</si>
  <si>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</si>
  <si>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</si>
  <si>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</si>
  <si>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</si>
  <si>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</si>
  <si>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</si>
  <si>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</si>
  <si>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</si>
  <si>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</si>
  <si>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</si>
  <si>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</si>
  <si>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</si>
  <si>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</si>
  <si>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</si>
  <si>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</si>
  <si>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</si>
  <si>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</si>
  <si>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</si>
  <si>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</si>
  <si>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</si>
  <si>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</si>
  <si>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</si>
  <si>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</si>
  <si>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</si>
  <si>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</si>
  <si>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</si>
  <si>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</si>
  <si>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</si>
  <si>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</si>
  <si>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</si>
  <si>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</si>
  <si>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</si>
  <si>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</si>
  <si>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</si>
  <si>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</si>
  <si>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</si>
  <si>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</si>
  <si>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</si>
  <si>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</si>
  <si>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</si>
  <si>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</si>
  <si>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</si>
  <si>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</si>
  <si>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</si>
  <si>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</si>
  <si>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</si>
  <si>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</si>
  <si>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</si>
  <si>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</si>
  <si>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</si>
  <si>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</si>
  <si>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</si>
  <si>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</si>
  <si>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</si>
  <si>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</si>
  <si>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</si>
  <si>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</si>
  <si>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</si>
  <si>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</si>
  <si>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</si>
  <si>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</si>
  <si>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</si>
  <si>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</si>
  <si>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</si>
  <si>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</si>
  <si>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</si>
  <si>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</si>
  <si>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</si>
  <si>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</si>
  <si>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</si>
  <si>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</si>
  <si>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</si>
  <si>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</si>
  <si>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</si>
  <si>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</si>
  <si>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</si>
  <si>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</si>
  <si>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</si>
  <si>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</si>
  <si>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</si>
  <si>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</si>
  <si>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</si>
  <si>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</si>
  <si>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</si>
  <si>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</si>
  <si>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</si>
  <si>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</si>
  <si>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</si>
  <si>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</si>
  <si>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</si>
  <si>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</si>
  <si>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</si>
  <si>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</si>
  <si>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</si>
  <si>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</si>
  <si>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</si>
  <si>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</si>
  <si>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</si>
  <si>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</si>
  <si>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</si>
  <si>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</si>
  <si>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</si>
  <si>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</si>
  <si>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</si>
  <si>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</si>
  <si>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</si>
  <si>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</si>
  <si>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</si>
  <si>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</si>
  <si>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</si>
  <si>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</si>
  <si>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</si>
  <si>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</si>
  <si>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</si>
  <si>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</si>
  <si>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</si>
  <si>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</si>
  <si>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</si>
  <si>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</si>
  <si>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</si>
  <si>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</si>
  <si>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</si>
  <si>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</si>
  <si>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</si>
  <si>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</si>
  <si>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</si>
  <si>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</si>
  <si>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</si>
  <si>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</si>
  <si>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</si>
  <si>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</si>
  <si>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</si>
  <si>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</si>
  <si>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</si>
  <si>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</si>
  <si>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</si>
  <si>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</si>
  <si>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</si>
  <si>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</si>
  <si>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</si>
  <si>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</si>
  <si>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</si>
  <si>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</si>
  <si>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</si>
  <si>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</si>
  <si>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</si>
  <si>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</si>
  <si>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</si>
  <si>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</si>
  <si>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</si>
  <si>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</si>
  <si>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</si>
  <si>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</si>
  <si>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</si>
  <si>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</si>
  <si>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</si>
  <si>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</si>
  <si>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</si>
  <si>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</si>
  <si>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</si>
  <si>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</si>
  <si>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</si>
  <si>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</si>
  <si>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</si>
  <si>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</si>
  <si>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</si>
  <si>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</si>
  <si>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</si>
  <si>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</si>
  <si>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</si>
  <si>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</si>
  <si>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</si>
  <si>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</si>
  <si>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</si>
  <si>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</si>
  <si>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</si>
  <si>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</si>
  <si>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</si>
  <si>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</si>
  <si>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</si>
  <si>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</si>
  <si>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</si>
  <si>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</si>
  <si>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</si>
  <si>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</si>
  <si>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</si>
  <si>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</si>
  <si>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</si>
  <si>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</si>
  <si>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</si>
  <si>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</si>
  <si>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</si>
  <si>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</si>
  <si>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</si>
  <si>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</si>
  <si>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</si>
  <si>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</si>
  <si>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</si>
  <si>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</si>
  <si>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</si>
  <si>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</si>
  <si>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</si>
  <si>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</si>
  <si>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</si>
  <si>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</si>
  <si>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</si>
  <si>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</si>
  <si>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</si>
  <si>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</si>
  <si>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</si>
  <si>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</si>
  <si>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</si>
  <si>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</si>
  <si>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</si>
  <si>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</si>
  <si>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</si>
  <si>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</si>
  <si>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</si>
  <si>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</si>
  <si>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</si>
  <si>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</si>
  <si>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</si>
  <si>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</si>
  <si>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</si>
  <si>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</si>
  <si>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</si>
  <si>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</si>
  <si>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</si>
  <si>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</si>
  <si>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</si>
  <si>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</si>
  <si>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</si>
  <si>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</si>
  <si>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</si>
  <si>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</si>
  <si>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</si>
  <si>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</si>
  <si>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</si>
  <si>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</si>
  <si>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</si>
  <si>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</si>
  <si>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</si>
  <si>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</si>
  <si>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</si>
  <si>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</si>
  <si>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</si>
  <si>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</si>
  <si>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</si>
  <si>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</si>
  <si>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</si>
  <si>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</si>
  <si>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</si>
  <si>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</si>
  <si>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</si>
  <si>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</si>
  <si>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</si>
  <si>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</si>
  <si>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</si>
  <si>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</si>
  <si>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</si>
  <si>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</si>
  <si>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</si>
  <si>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</si>
  <si>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</si>
  <si>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</si>
  <si>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</si>
  <si>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</si>
  <si>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</si>
  <si>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</si>
  <si>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</si>
  <si>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</si>
  <si>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</si>
  <si>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</si>
  <si>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</si>
  <si>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</si>
  <si>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</si>
  <si>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</si>
  <si>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</si>
  <si>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</si>
  <si>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</si>
  <si>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</si>
  <si>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</si>
  <si>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</si>
  <si>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</si>
  <si>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</si>
  <si>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</si>
  <si>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</si>
  <si>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</si>
  <si>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</si>
  <si>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</si>
  <si>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</si>
  <si>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</si>
  <si>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</si>
  <si>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</si>
  <si>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</si>
  <si>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</si>
  <si>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</si>
  <si>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</si>
  <si>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</si>
  <si>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</si>
  <si>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</si>
  <si>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</si>
  <si>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</si>
  <si>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</si>
  <si>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</si>
  <si>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</si>
  <si>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</si>
  <si>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</si>
  <si>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</si>
  <si>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</si>
  <si>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</si>
  <si>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</si>
  <si>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</si>
  <si>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</si>
  <si>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</si>
  <si>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</si>
  <si>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</si>
  <si>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</si>
  <si>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</si>
  <si>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</si>
  <si>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</si>
  <si>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</si>
  <si>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</si>
  <si>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</si>
  <si>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</si>
  <si>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</si>
  <si>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</si>
  <si>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</si>
  <si>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</si>
  <si>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</si>
  <si>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</si>
  <si>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</si>
  <si>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</si>
  <si>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</si>
  <si>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</si>
  <si>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</si>
  <si>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</si>
  <si>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</si>
  <si>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</si>
  <si>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</si>
  <si>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</si>
  <si>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</si>
  <si>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</si>
  <si>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</si>
  <si>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</si>
  <si>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</si>
  <si>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</si>
  <si>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</si>
  <si>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</si>
  <si>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</si>
  <si>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</si>
  <si>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</si>
  <si>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</si>
  <si>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</si>
  <si>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</si>
  <si>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</si>
  <si>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</si>
  <si>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</si>
  <si>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</si>
  <si>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</si>
  <si>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</si>
  <si>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</si>
  <si>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</si>
  <si>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</si>
  <si>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</si>
  <si>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</si>
  <si>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</si>
  <si>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</si>
  <si>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</si>
  <si>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</si>
  <si>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</si>
  <si>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</si>
  <si>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</si>
  <si>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</si>
  <si>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</si>
  <si>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</si>
  <si>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</si>
  <si>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</si>
  <si>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</si>
  <si>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</si>
  <si>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</si>
  <si>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</si>
  <si>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</si>
  <si>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</si>
  <si>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</si>
  <si>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</si>
  <si>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</si>
  <si>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</si>
  <si>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</si>
  <si>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</si>
  <si>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</si>
  <si>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</si>
  <si>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</si>
  <si>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</si>
  <si>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</si>
  <si>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</si>
  <si>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</si>
  <si>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</si>
  <si>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</si>
  <si>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</si>
  <si>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</si>
  <si>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</si>
  <si>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</si>
  <si>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</si>
  <si>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</si>
  <si>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</si>
  <si>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</si>
  <si>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</si>
  <si>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</si>
  <si>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</si>
  <si>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</si>
  <si>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</si>
  <si>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</si>
  <si>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</si>
  <si>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</si>
  <si>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</si>
  <si>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</si>
  <si>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</si>
  <si>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</si>
  <si>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</si>
  <si>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</si>
  <si>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</si>
  <si>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</si>
  <si>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</si>
  <si>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</si>
  <si>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</si>
  <si>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</si>
  <si>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</si>
  <si>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</si>
  <si>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</si>
  <si>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</si>
  <si>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</si>
  <si>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</si>
  <si>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</si>
  <si>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</si>
  <si>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</si>
  <si>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</si>
  <si>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</si>
  <si>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</si>
  <si>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</si>
  <si>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</si>
  <si>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</si>
  <si>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</si>
  <si>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</si>
  <si>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</si>
  <si>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</si>
  <si>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</si>
  <si>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</si>
  <si>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</si>
  <si>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</si>
  <si>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</si>
  <si>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</si>
  <si>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</si>
  <si>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</si>
  <si>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</si>
  <si>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</si>
  <si>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</si>
  <si>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</si>
  <si>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</si>
  <si>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</si>
  <si>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</si>
  <si>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</si>
  <si>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</si>
  <si>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</si>
  <si>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</si>
  <si>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</si>
  <si>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</si>
  <si>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</si>
  <si>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</si>
  <si>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</si>
  <si>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</si>
  <si>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</si>
  <si>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</si>
  <si>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</si>
  <si>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</si>
  <si>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</si>
  <si>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</si>
  <si>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</si>
  <si>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</si>
  <si>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</si>
  <si>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</si>
  <si>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</si>
  <si>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</si>
  <si>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</si>
  <si>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</si>
  <si>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</si>
  <si>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</si>
  <si>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</si>
  <si>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</si>
  <si>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</si>
  <si>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</si>
  <si>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</si>
  <si>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</si>
  <si>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</si>
  <si>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</si>
  <si>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</si>
  <si>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</si>
  <si>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</si>
  <si>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</si>
  <si>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</si>
  <si>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</si>
  <si>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</si>
  <si>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</si>
  <si>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</si>
  <si>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</si>
  <si>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</si>
  <si>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</si>
  <si>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</si>
  <si>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</si>
  <si>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</si>
  <si>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</si>
  <si>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</si>
  <si>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</si>
  <si>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</si>
  <si>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</si>
  <si>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</si>
  <si>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</si>
  <si>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</si>
  <si>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</si>
  <si>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</si>
  <si>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</si>
  <si>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</si>
  <si>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</si>
  <si>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</si>
  <si>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</si>
  <si>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</si>
  <si>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</si>
  <si>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</si>
  <si>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</si>
  <si>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</si>
  <si>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</si>
  <si>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</si>
  <si>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</si>
  <si>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</si>
  <si>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</si>
  <si>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</si>
  <si>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</si>
  <si>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</si>
  <si>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</si>
  <si>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</si>
  <si>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</si>
  <si>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</si>
  <si>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</si>
  <si>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</si>
  <si>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</si>
  <si>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</si>
  <si>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</si>
  <si>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</si>
  <si>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</si>
  <si>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</si>
  <si>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</si>
  <si>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</si>
  <si>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</si>
  <si>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</si>
  <si>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</si>
  <si>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</si>
  <si>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</si>
  <si>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</si>
  <si>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</si>
  <si>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</si>
  <si>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</si>
  <si>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</si>
  <si>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</si>
  <si>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</si>
  <si>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</si>
  <si>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</si>
  <si>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</si>
  <si>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</si>
  <si>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</si>
  <si>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</si>
  <si>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</si>
  <si>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</si>
  <si>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</si>
  <si>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</si>
  <si>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</si>
  <si>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</si>
  <si>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</si>
  <si>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</si>
  <si>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</si>
  <si>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</si>
  <si>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</si>
  <si>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</si>
  <si>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</si>
  <si>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</si>
  <si>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</si>
  <si>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</si>
  <si>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</si>
  <si>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</si>
  <si>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</si>
  <si>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</si>
  <si>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</si>
  <si>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</si>
  <si>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</si>
  <si>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</si>
  <si>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</si>
  <si>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</si>
  <si>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</si>
  <si>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</si>
  <si>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</si>
  <si>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</si>
  <si>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</si>
  <si>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</si>
  <si>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</si>
  <si>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</si>
  <si>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</si>
  <si>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</si>
  <si>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</si>
  <si>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</si>
  <si>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</si>
  <si>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</si>
  <si>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</si>
  <si>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</si>
  <si>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</si>
  <si>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</si>
  <si>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</si>
  <si>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</si>
  <si>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</si>
  <si>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</si>
  <si>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</si>
  <si>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</si>
  <si>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</si>
  <si>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</si>
  <si>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</si>
  <si>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</si>
  <si>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</si>
  <si>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</si>
  <si>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</si>
  <si>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</si>
  <si>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</si>
  <si>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</si>
  <si>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</si>
  <si>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</si>
  <si>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</si>
  <si>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</si>
  <si>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</si>
  <si>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</si>
  <si>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</si>
  <si>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</si>
  <si>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</si>
  <si>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</si>
  <si>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</si>
  <si>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</si>
  <si>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</si>
  <si>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</si>
  <si>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</si>
  <si>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</si>
  <si>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</si>
  <si>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</si>
  <si>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</si>
  <si>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</si>
  <si>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</si>
  <si>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</si>
  <si>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</si>
  <si>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</si>
  <si>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</si>
  <si>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</si>
  <si>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</si>
  <si>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</si>
  <si>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</si>
  <si>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</si>
  <si>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</si>
  <si>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</si>
  <si>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</si>
  <si>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</si>
  <si>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</si>
  <si>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</si>
  <si>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</si>
  <si>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</si>
  <si>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</si>
  <si>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</si>
  <si>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</si>
  <si>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</si>
  <si>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</si>
  <si>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</si>
  <si>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</si>
  <si>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</si>
  <si>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</si>
  <si>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</si>
  <si>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</si>
  <si>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</si>
  <si>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</si>
  <si>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</si>
  <si>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</si>
  <si>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</si>
  <si>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</si>
  <si>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</si>
  <si>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</si>
  <si>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</si>
  <si>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</si>
  <si>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</si>
  <si>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</si>
  <si>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</si>
  <si>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</si>
  <si>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</si>
  <si>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</si>
  <si>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</si>
  <si>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</si>
  <si>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</si>
  <si>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</si>
  <si>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</si>
  <si>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</si>
  <si>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</si>
  <si>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</si>
  <si>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</si>
  <si>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</si>
  <si>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</si>
  <si>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</si>
  <si>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</si>
  <si>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</si>
  <si>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</si>
  <si>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</si>
  <si>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</si>
  <si>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</si>
  <si>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</si>
  <si>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</si>
  <si>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</si>
  <si>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</si>
  <si>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</si>
  <si>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</si>
  <si>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</si>
  <si>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</si>
  <si>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</si>
  <si>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</si>
  <si>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</si>
  <si>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</si>
  <si>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</si>
  <si>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</si>
  <si>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</si>
  <si>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</si>
  <si>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</si>
  <si>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</si>
  <si>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</si>
  <si>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</si>
  <si>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</si>
  <si>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</si>
  <si>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</si>
  <si>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</si>
  <si>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</si>
  <si>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</si>
  <si>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</si>
  <si>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</si>
  <si>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</si>
  <si>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</si>
  <si>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</si>
  <si>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</si>
  <si>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</si>
  <si>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</si>
  <si>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</si>
  <si>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</si>
  <si>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</si>
  <si>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</si>
  <si>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</si>
  <si>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</si>
  <si>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</si>
  <si>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</si>
  <si>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</si>
  <si>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</si>
  <si>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</si>
  <si>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</si>
  <si>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</si>
  <si>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</si>
  <si>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</si>
  <si>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</si>
  <si>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</si>
  <si>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</si>
  <si>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</si>
  <si>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</si>
  <si>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</si>
  <si>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</si>
  <si>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</si>
  <si>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</si>
  <si>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</si>
  <si>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</si>
  <si>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</si>
  <si>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</si>
  <si>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</si>
  <si>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</si>
  <si>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</si>
  <si>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</si>
  <si>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</si>
  <si>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</si>
  <si>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</si>
  <si>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</si>
  <si>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</si>
  <si>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</si>
  <si>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</si>
  <si>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</si>
  <si>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</si>
  <si>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</si>
  <si>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</si>
  <si>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</si>
  <si>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</si>
  <si>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</si>
  <si>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</si>
  <si>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</si>
  <si>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</si>
  <si>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</si>
  <si>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</si>
  <si>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</si>
  <si>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</si>
  <si>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</si>
  <si>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</si>
  <si>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</si>
  <si>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</si>
  <si>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</si>
  <si>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</si>
  <si>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</si>
  <si>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</si>
  <si>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</si>
  <si>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</si>
  <si>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</si>
  <si>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</si>
  <si>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</si>
  <si>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</si>
  <si>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</si>
  <si>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</si>
  <si>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</si>
  <si>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</si>
  <si>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</si>
  <si>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</si>
  <si>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</si>
  <si>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</si>
  <si>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</si>
  <si>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</si>
  <si>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</si>
  <si>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</si>
  <si>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</si>
  <si>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</si>
  <si>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</si>
  <si>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</si>
  <si>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</si>
  <si>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</si>
  <si>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</si>
  <si>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</si>
  <si>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</si>
  <si>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</si>
  <si>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</si>
  <si>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</si>
  <si>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</si>
  <si>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</si>
  <si>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</si>
  <si>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</si>
  <si>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</si>
  <si>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</si>
  <si>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</si>
  <si>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</si>
  <si>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</si>
  <si>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</si>
  <si>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</si>
  <si>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</si>
  <si>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</si>
  <si>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</si>
  <si>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</si>
  <si>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</si>
  <si>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</si>
  <si>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</si>
  <si>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</si>
  <si>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</si>
  <si>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</si>
  <si>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</si>
  <si>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</si>
  <si>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</si>
  <si>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</si>
  <si>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</si>
  <si>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</si>
  <si>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</si>
  <si>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</si>
  <si>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</si>
  <si>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</si>
  <si>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</si>
  <si>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</si>
  <si>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</si>
  <si>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</si>
  <si>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</si>
  <si>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</si>
  <si>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</si>
  <si>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</si>
  <si>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</si>
  <si>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</si>
  <si>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</si>
  <si>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</si>
  <si>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</si>
  <si>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</si>
  <si>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</si>
  <si>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</si>
  <si>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</si>
  <si>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</si>
  <si>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</si>
  <si>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</si>
  <si>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</si>
  <si>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</si>
  <si>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</si>
  <si>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</si>
  <si>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</si>
  <si>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</si>
  <si>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</si>
  <si>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</si>
  <si>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</si>
  <si>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</si>
  <si>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</si>
  <si>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</si>
  <si>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</si>
  <si>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</si>
  <si>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</si>
  <si>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</si>
  <si>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</si>
  <si>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</si>
  <si>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</si>
  <si>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</si>
  <si>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</si>
  <si>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</si>
  <si>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</si>
  <si>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</si>
  <si>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</si>
  <si>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</si>
  <si>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</si>
  <si>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</si>
  <si>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</si>
  <si>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</si>
  <si>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</si>
  <si>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</si>
  <si>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</si>
  <si>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</si>
  <si>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</si>
  <si>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</si>
  <si>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</si>
  <si>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</si>
  <si>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</si>
  <si>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</si>
  <si>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</si>
  <si>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</si>
  <si>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</si>
  <si>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</si>
  <si>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</si>
  <si>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</si>
  <si>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</si>
  <si>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</si>
  <si>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</si>
  <si>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</si>
  <si>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</si>
  <si>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</si>
  <si>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</si>
  <si>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</si>
  <si>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</si>
  <si>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</si>
  <si>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</si>
  <si>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</si>
  <si>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</si>
  <si>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</si>
  <si>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</si>
  <si>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</si>
  <si>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</si>
  <si>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</si>
  <si>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</si>
  <si>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</si>
  <si>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</si>
  <si>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</si>
  <si>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</si>
  <si>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</si>
  <si>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</si>
  <si>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</si>
  <si>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</si>
  <si>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</si>
  <si>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</si>
  <si>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</si>
  <si>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</si>
  <si>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</si>
  <si>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</si>
  <si>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</si>
  <si>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</si>
  <si>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</si>
  <si>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</si>
  <si>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</si>
  <si>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</si>
  <si>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</si>
  <si>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</si>
  <si>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</si>
  <si>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</si>
  <si>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</si>
  <si>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</si>
  <si>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</si>
  <si>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</si>
  <si>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</si>
  <si>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</si>
  <si>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</si>
  <si>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</si>
  <si>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</si>
  <si>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</si>
  <si>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</si>
  <si>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</si>
  <si>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</si>
  <si>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</si>
  <si>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</si>
  <si>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</si>
  <si>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</si>
  <si>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</si>
  <si>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</si>
  <si>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</si>
  <si>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</si>
  <si>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</si>
  <si>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</si>
  <si>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</si>
  <si>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</si>
  <si>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</si>
  <si>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</si>
  <si>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</si>
  <si>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</si>
  <si>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</si>
  <si>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</si>
  <si>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</si>
  <si>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</si>
  <si>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</si>
  <si>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</si>
  <si>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</si>
  <si>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</si>
  <si>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</si>
  <si>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</si>
  <si>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</si>
  <si>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</si>
  <si>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</si>
  <si>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</si>
  <si>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</si>
  <si>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</si>
  <si>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</si>
  <si>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</si>
  <si>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</si>
  <si>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</si>
  <si>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</si>
  <si>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</si>
  <si>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</si>
  <si>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</si>
  <si>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</si>
  <si>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</si>
  <si>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</si>
  <si>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</si>
  <si>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</si>
  <si>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</si>
  <si>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</si>
  <si>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</si>
  <si>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</si>
  <si>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</si>
  <si>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</si>
  <si>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</si>
  <si>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</si>
  <si>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</si>
  <si>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</si>
  <si>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</si>
  <si>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</si>
  <si>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</si>
  <si>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</si>
  <si>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</si>
  <si>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</si>
  <si>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</si>
  <si>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</si>
  <si>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</si>
  <si>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</si>
  <si>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</si>
  <si>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</si>
  <si>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</si>
  <si>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</si>
  <si>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</si>
  <si>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</si>
  <si>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</si>
  <si>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</si>
  <si>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</si>
  <si>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</si>
  <si>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</si>
  <si>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</si>
  <si>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</si>
  <si>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</si>
  <si>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</si>
  <si>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</si>
  <si>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</si>
  <si>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</si>
  <si>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</si>
  <si>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</si>
  <si>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</si>
  <si>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</si>
  <si>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</si>
  <si>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</si>
  <si>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</si>
  <si>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</si>
  <si>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</si>
  <si>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</si>
  <si>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</si>
  <si>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</si>
  <si>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</si>
  <si>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</si>
  <si>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</si>
  <si>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</si>
  <si>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</si>
  <si>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</si>
  <si>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</si>
  <si>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</si>
  <si>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</si>
  <si>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</si>
  <si>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</si>
  <si>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</si>
  <si>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</si>
  <si>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</si>
  <si>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</si>
  <si>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</si>
  <si>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</si>
  <si>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</si>
  <si>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</si>
  <si>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</si>
  <si>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</si>
  <si>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</si>
  <si>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</si>
  <si>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</si>
  <si>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</si>
  <si>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</si>
  <si>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</si>
  <si>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</si>
  <si>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</si>
  <si>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</si>
  <si>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</si>
  <si>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</si>
  <si>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</si>
  <si>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</si>
  <si>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</si>
  <si>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</si>
  <si>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</si>
  <si>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</si>
  <si>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</si>
  <si>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</si>
  <si>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</si>
  <si>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</si>
  <si>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</si>
  <si>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</si>
  <si>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</si>
  <si>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</si>
  <si>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</si>
  <si>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</si>
  <si>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</si>
  <si>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</si>
  <si>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</si>
  <si>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</si>
  <si>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</si>
  <si>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</si>
  <si>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</si>
  <si>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</si>
  <si>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</si>
  <si>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</si>
  <si>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</si>
  <si>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</si>
  <si>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</si>
  <si>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</si>
  <si>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</si>
  <si>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</si>
  <si>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</si>
  <si>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</si>
  <si>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</si>
  <si>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</si>
  <si>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</si>
  <si>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</si>
  <si>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</si>
  <si>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</si>
  <si>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</si>
  <si>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</si>
  <si>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</si>
  <si>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</si>
  <si>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</si>
  <si>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</si>
  <si>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</si>
  <si>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</si>
  <si>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</si>
  <si>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</si>
  <si>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</si>
  <si>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</si>
  <si>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</si>
  <si>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</si>
  <si>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</si>
  <si>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</si>
  <si>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</si>
  <si>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</si>
  <si>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</si>
  <si>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</si>
  <si>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</si>
  <si>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</si>
  <si>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</si>
  <si>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</si>
  <si>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</si>
  <si>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</si>
  <si>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</si>
  <si>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</si>
  <si>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</si>
  <si>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</si>
  <si>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</si>
  <si>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</si>
  <si>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</si>
  <si>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</si>
  <si>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</si>
  <si>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</si>
  <si>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</si>
  <si>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</si>
  <si>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</si>
  <si>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</si>
  <si>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</si>
  <si>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</si>
  <si>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</si>
  <si>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</si>
  <si>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</si>
  <si>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</si>
  <si>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</si>
  <si>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</si>
  <si>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</si>
  <si>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</si>
  <si>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</si>
  <si>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</si>
  <si>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</si>
  <si>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</si>
  <si>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</si>
  <si>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</si>
  <si>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</si>
  <si>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</si>
  <si>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</si>
  <si>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</si>
  <si>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</si>
  <si>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</si>
  <si>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</si>
  <si>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</si>
  <si>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</si>
  <si>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</si>
  <si>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</si>
  <si>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</si>
  <si>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</si>
  <si>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</si>
  <si>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</si>
  <si>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</si>
  <si>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</si>
  <si>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</si>
  <si>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</si>
  <si>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</si>
  <si>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</si>
  <si>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</si>
  <si>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</si>
  <si>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</si>
  <si>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</si>
  <si>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</si>
  <si>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</si>
  <si>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</si>
  <si>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</si>
  <si>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</si>
  <si>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</si>
  <si>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</si>
  <si>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</si>
  <si>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</si>
  <si>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</si>
  <si>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</si>
  <si>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</si>
  <si>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</si>
  <si>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</si>
  <si>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</si>
  <si>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</si>
  <si>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</si>
  <si>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</si>
  <si>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</si>
  <si>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</si>
  <si>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</si>
  <si>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</si>
  <si>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</si>
  <si>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</si>
  <si>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</si>
  <si>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</si>
  <si>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</si>
  <si>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</si>
  <si>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</si>
  <si>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</si>
  <si>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</si>
  <si>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</si>
  <si>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</si>
  <si>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</si>
  <si>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</si>
  <si>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</si>
  <si>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</si>
  <si>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</si>
  <si>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</si>
  <si>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</si>
  <si>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</si>
  <si>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</si>
  <si>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</si>
  <si>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</si>
  <si>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</si>
  <si>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</si>
  <si>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</si>
  <si>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</si>
  <si>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</si>
  <si>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</si>
  <si>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</si>
  <si>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</si>
  <si>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</si>
  <si>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</si>
  <si>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</si>
  <si>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</si>
  <si>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</si>
  <si>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</si>
  <si>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</si>
  <si>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</si>
  <si>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</si>
  <si>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</si>
  <si>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</si>
  <si>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</si>
  <si>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</si>
  <si>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</si>
  <si>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</si>
  <si>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</si>
  <si>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</si>
  <si>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</si>
  <si>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</si>
  <si>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</si>
  <si>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</si>
  <si>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</si>
  <si>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</si>
  <si>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</si>
  <si>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</si>
  <si>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</si>
  <si>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</si>
  <si>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</si>
  <si>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</si>
  <si>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</si>
  <si>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</si>
  <si>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</si>
  <si>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</si>
  <si>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</si>
  <si>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</si>
  <si>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</si>
  <si>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</si>
  <si>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</si>
  <si>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</si>
  <si>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</si>
  <si>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</si>
  <si>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</si>
  <si>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</si>
  <si>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</si>
  <si>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</si>
  <si>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</si>
  <si>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</si>
  <si>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</si>
  <si>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</si>
  <si>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</si>
  <si>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</si>
  <si>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</si>
  <si>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</si>
  <si>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</si>
  <si>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</si>
  <si>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</si>
  <si>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</si>
  <si>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</si>
  <si>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</si>
  <si>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</si>
  <si>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</si>
  <si>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</si>
  <si>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</si>
  <si>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</si>
  <si>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</si>
  <si>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</si>
  <si>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</si>
  <si>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</si>
  <si>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</si>
  <si>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</si>
  <si>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</si>
  <si>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</si>
  <si>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</si>
  <si>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</si>
  <si>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</si>
  <si>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</si>
  <si>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</si>
  <si>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</si>
  <si>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</si>
  <si>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</si>
  <si>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</si>
  <si>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</si>
  <si>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</si>
  <si>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</si>
  <si>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</si>
  <si>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</si>
  <si>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</si>
  <si>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</si>
  <si>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</si>
  <si>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</si>
  <si>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</si>
  <si>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</si>
  <si>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</si>
  <si>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</si>
  <si>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</si>
  <si>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</si>
  <si>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</si>
  <si>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</si>
  <si>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</si>
  <si>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</si>
  <si>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</si>
  <si>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</si>
  <si>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</si>
  <si>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</si>
  <si>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</si>
  <si>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</si>
  <si>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</si>
  <si>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</si>
  <si>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</si>
  <si>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</si>
  <si>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</si>
  <si>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</si>
  <si>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</si>
  <si>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</si>
  <si>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</si>
  <si>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</si>
  <si>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</si>
  <si>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</si>
  <si>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</si>
  <si>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</si>
  <si>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</si>
  <si>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</si>
  <si>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</si>
  <si>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</si>
  <si>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</si>
  <si>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</si>
  <si>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</si>
  <si>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</si>
  <si>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</si>
  <si>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</si>
  <si>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</si>
  <si>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</si>
  <si>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</si>
  <si>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</si>
  <si>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</si>
  <si>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</si>
  <si>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</si>
  <si>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</si>
  <si>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</si>
  <si>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</si>
  <si>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</si>
  <si>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</si>
  <si>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</si>
  <si>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</si>
  <si>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</si>
  <si>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</si>
  <si>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</si>
  <si>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</si>
  <si>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</si>
  <si>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</si>
  <si>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</si>
  <si>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</si>
  <si>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</si>
  <si>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</si>
  <si>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</si>
  <si>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</si>
  <si>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</si>
  <si>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</si>
  <si>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</si>
  <si>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</si>
  <si>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</si>
  <si>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</si>
  <si>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</si>
  <si>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</si>
  <si>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</si>
  <si>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</si>
  <si>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</si>
  <si>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</si>
  <si>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</si>
  <si>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</si>
  <si>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</si>
  <si>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</si>
  <si>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</si>
  <si>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</si>
  <si>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</si>
  <si>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</si>
  <si>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</si>
  <si>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</si>
  <si>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</si>
  <si>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</si>
  <si>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</si>
  <si>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</si>
  <si>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</si>
  <si>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</si>
  <si>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</si>
  <si>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</si>
  <si>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</si>
  <si>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</si>
  <si>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</si>
  <si>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</si>
  <si>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</si>
  <si>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</si>
  <si>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</si>
  <si>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</si>
  <si>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</si>
  <si>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</si>
  <si>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</si>
  <si>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</si>
  <si>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</si>
  <si>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</si>
  <si>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</si>
  <si>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</si>
  <si>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</si>
  <si>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</si>
  <si>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</si>
  <si>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</si>
  <si>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</si>
  <si>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</si>
  <si>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</si>
  <si>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</si>
  <si>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</si>
  <si>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</si>
  <si>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</si>
  <si>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</si>
  <si>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</si>
  <si>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</si>
  <si>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</si>
  <si>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</si>
  <si>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</si>
  <si>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</si>
  <si>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</si>
  <si>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</si>
  <si>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</si>
  <si>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</si>
  <si>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</si>
  <si>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</si>
  <si>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</si>
  <si>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</si>
  <si>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</si>
  <si>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</si>
  <si>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</si>
  <si>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</si>
  <si>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</si>
  <si>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</si>
  <si>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</si>
  <si>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</si>
  <si>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</si>
  <si>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</si>
  <si>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</si>
  <si>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</si>
  <si>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</si>
  <si>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</si>
  <si>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</si>
  <si>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</si>
  <si>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</si>
  <si>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</si>
  <si>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</si>
  <si>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</si>
  <si>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</si>
  <si>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</si>
  <si>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</si>
  <si>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</si>
  <si>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</si>
  <si>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</si>
  <si>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</si>
  <si>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</si>
  <si>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</si>
  <si>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</si>
  <si>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</si>
  <si>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</si>
  <si>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</si>
  <si>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</si>
  <si>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</si>
  <si>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</si>
  <si>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</si>
  <si>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</si>
  <si>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</si>
  <si>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</si>
  <si>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</si>
  <si>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</si>
  <si>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</si>
  <si>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</si>
  <si>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</si>
  <si>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</si>
  <si>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</si>
  <si>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</si>
  <si>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</si>
  <si>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</si>
  <si>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</si>
  <si>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</si>
  <si>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</si>
  <si>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</si>
  <si>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</si>
  <si>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</si>
  <si>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</si>
  <si>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</si>
  <si>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</si>
  <si>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</si>
  <si>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</si>
  <si>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</si>
  <si>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</si>
  <si>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</si>
  <si>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</si>
  <si>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</si>
  <si>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</si>
  <si>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</si>
  <si>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</si>
  <si>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</si>
  <si>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</si>
  <si>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</si>
  <si>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</si>
  <si>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</si>
  <si>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</si>
  <si>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</si>
  <si>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</si>
  <si>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</si>
  <si>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</si>
  <si>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</si>
  <si>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</si>
  <si>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</si>
  <si>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</si>
  <si>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</si>
  <si>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</si>
  <si>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</si>
  <si>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</si>
  <si>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</si>
  <si>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</si>
  <si>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</si>
  <si>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</si>
  <si>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</si>
  <si>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</si>
  <si>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</si>
  <si>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</si>
  <si>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</si>
  <si>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</si>
  <si>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</si>
  <si>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</si>
  <si>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</si>
  <si>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</si>
  <si>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</si>
  <si>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</si>
  <si>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</si>
  <si>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</si>
  <si>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</si>
  <si>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</si>
  <si>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</si>
  <si>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</si>
  <si>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</si>
  <si>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</si>
  <si>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</si>
  <si>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</si>
  <si>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</si>
  <si>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</si>
  <si>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</si>
  <si>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</si>
  <si>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</si>
  <si>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</si>
  <si>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</si>
  <si>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</si>
  <si>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</si>
  <si>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</si>
  <si>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</si>
  <si>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</si>
  <si>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</si>
  <si>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</si>
  <si>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</si>
  <si>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</si>
  <si>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</si>
  <si>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</si>
  <si>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</si>
  <si>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</si>
  <si>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</si>
  <si>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</si>
  <si>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</si>
  <si>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</si>
  <si>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</si>
  <si>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</si>
  <si>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</si>
  <si>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</si>
  <si>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</si>
  <si>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</si>
  <si>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</si>
  <si>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</si>
  <si>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</si>
  <si>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</si>
  <si>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</si>
  <si>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</si>
  <si>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</si>
  <si>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</si>
  <si>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</si>
  <si>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</si>
  <si>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</si>
  <si>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</si>
  <si>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</si>
  <si>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</si>
  <si>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</si>
  <si>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</si>
  <si>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</si>
  <si>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</si>
  <si>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</si>
  <si>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</si>
  <si>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</si>
  <si>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</si>
  <si>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</si>
  <si>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</si>
  <si>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</si>
  <si>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</si>
  <si>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</si>
  <si>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</si>
  <si>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</si>
  <si>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</si>
  <si>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</si>
  <si>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</si>
  <si>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</si>
  <si>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</si>
  <si>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</si>
  <si>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</si>
  <si>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</si>
  <si>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</si>
  <si>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</si>
  <si>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</si>
  <si>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</si>
  <si>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</si>
  <si>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</si>
  <si>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</si>
  <si>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</si>
  <si>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</si>
  <si>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</si>
  <si>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</si>
  <si>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</si>
  <si>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</si>
  <si>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</si>
  <si>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</si>
  <si>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</si>
  <si>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</si>
  <si>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</si>
  <si>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</si>
  <si>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</si>
  <si>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</si>
  <si>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</si>
  <si>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</si>
  <si>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</si>
  <si>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</si>
  <si>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</si>
  <si>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</si>
  <si>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</si>
  <si>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</si>
  <si>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</si>
  <si>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</si>
  <si>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</si>
  <si>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</si>
  <si>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</si>
  <si>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</si>
  <si>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</si>
  <si>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</si>
  <si>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</si>
  <si>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</si>
  <si>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</si>
  <si>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</si>
  <si>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</si>
  <si>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</si>
  <si>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</si>
  <si>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</si>
  <si>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</si>
  <si>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</si>
  <si>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</si>
  <si>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</si>
  <si>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</si>
  <si>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</si>
  <si>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</si>
  <si>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</si>
  <si>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</si>
  <si>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</si>
  <si>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</si>
  <si>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</si>
  <si>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</si>
  <si>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</si>
  <si>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</si>
  <si>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</si>
  <si>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</si>
  <si>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</si>
  <si>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</si>
  <si>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</si>
  <si>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</si>
  <si>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</si>
  <si>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</si>
  <si>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</si>
  <si>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</si>
  <si>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</si>
  <si>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</si>
  <si>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</si>
  <si>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</si>
  <si>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</si>
  <si>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</si>
  <si>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</si>
  <si>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</si>
  <si>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</si>
  <si>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</si>
  <si>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</si>
  <si>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</si>
  <si>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</si>
  <si>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</si>
  <si>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</si>
  <si>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</si>
  <si>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</si>
  <si>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</si>
  <si>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</si>
  <si>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</si>
  <si>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</si>
  <si>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</si>
  <si>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</si>
  <si>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</si>
  <si>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</si>
  <si>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</si>
  <si>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</si>
  <si>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</si>
  <si>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</si>
  <si>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</si>
  <si>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</si>
  <si>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</si>
  <si>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</si>
  <si>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</si>
  <si>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</si>
  <si>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</si>
  <si>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</si>
  <si>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</si>
  <si>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</si>
  <si>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</si>
  <si>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</si>
  <si>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</si>
  <si>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</si>
  <si>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</si>
  <si>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</si>
  <si>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</si>
  <si>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</si>
  <si>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</si>
  <si>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</si>
  <si>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</si>
  <si>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</si>
  <si>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</si>
  <si>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</si>
  <si>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</si>
  <si>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</si>
  <si>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</si>
  <si>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</si>
  <si>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</si>
  <si>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</si>
  <si>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</si>
  <si>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</si>
  <si>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</si>
  <si>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</si>
  <si>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</si>
  <si>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</si>
  <si>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</si>
  <si>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</si>
  <si>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</si>
  <si>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</si>
  <si>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</si>
  <si>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</si>
  <si>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</si>
  <si>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</si>
  <si>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</si>
  <si>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</si>
  <si>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</si>
  <si>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</si>
  <si>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</si>
  <si>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</si>
  <si>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</si>
  <si>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</si>
  <si>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</si>
  <si>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</si>
  <si>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</si>
  <si>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</si>
  <si>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</si>
  <si>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</si>
  <si>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</si>
  <si>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</si>
  <si>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</si>
  <si>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</si>
  <si>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</si>
  <si>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</si>
  <si>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</si>
  <si>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</si>
  <si>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</si>
  <si>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</si>
  <si>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</si>
  <si>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</si>
  <si>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</si>
  <si>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</si>
  <si>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</si>
  <si>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</si>
  <si>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</si>
  <si>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</si>
  <si>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</si>
  <si>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</si>
  <si>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</si>
  <si>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</si>
  <si>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</si>
  <si>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</si>
  <si>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</si>
  <si>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</si>
  <si>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</si>
  <si>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</si>
  <si>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</si>
  <si>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</si>
  <si>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</si>
  <si>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</si>
  <si>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</si>
  <si>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</si>
  <si>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</si>
  <si>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</si>
  <si>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</si>
  <si>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</si>
  <si>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</si>
  <si>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</si>
  <si>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</si>
  <si>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</si>
  <si>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</si>
  <si>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</si>
  <si>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</si>
  <si>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</si>
  <si>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</si>
  <si>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</si>
  <si>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</si>
  <si>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</si>
  <si>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</si>
  <si>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</si>
  <si>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</si>
  <si>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</si>
  <si>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</si>
  <si>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</si>
  <si>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</si>
  <si>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</si>
  <si>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</si>
  <si>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</si>
  <si>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</si>
  <si>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</si>
  <si>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</si>
  <si>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</si>
  <si>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</si>
  <si>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</si>
  <si>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</si>
  <si>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</si>
  <si>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</si>
  <si>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</si>
  <si>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</si>
  <si>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</si>
  <si>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</si>
  <si>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</si>
  <si>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</si>
  <si>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</si>
  <si>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</si>
  <si>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</si>
  <si>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</si>
  <si>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</si>
  <si>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</si>
  <si>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</si>
  <si>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</si>
  <si>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</si>
  <si>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</si>
  <si>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</si>
  <si>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</si>
  <si>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</si>
  <si>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</si>
  <si>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</si>
  <si>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</si>
  <si>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</si>
  <si>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</si>
  <si>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</si>
  <si>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</si>
  <si>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</si>
  <si>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</si>
  <si>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</si>
  <si>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</si>
  <si>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</si>
  <si>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</si>
  <si>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</si>
  <si>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</si>
  <si>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</si>
  <si>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</si>
  <si>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</si>
  <si>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</si>
  <si>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</si>
  <si>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</si>
  <si>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</si>
  <si>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</si>
  <si>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</si>
  <si>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</si>
  <si>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</si>
  <si>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</si>
  <si>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</si>
  <si>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</si>
  <si>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</si>
  <si>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</si>
  <si>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</si>
  <si>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</si>
  <si>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</si>
  <si>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</si>
  <si>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</si>
  <si>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</si>
  <si>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</si>
  <si>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</si>
  <si>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</si>
  <si>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</si>
  <si>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</si>
  <si>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</si>
  <si>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</si>
  <si>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</si>
  <si>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</si>
  <si>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</si>
  <si>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</si>
  <si>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</si>
  <si>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</si>
  <si>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</si>
  <si>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</si>
  <si>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</si>
  <si>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</si>
  <si>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</si>
  <si>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</si>
  <si>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</si>
  <si>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</si>
  <si>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</si>
  <si>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</si>
  <si>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</si>
  <si>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</si>
  <si>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</si>
  <si>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</si>
  <si>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</si>
  <si>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</si>
  <si>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</si>
  <si>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</si>
  <si>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</si>
  <si>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</si>
  <si>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</si>
  <si>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</si>
  <si>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</si>
  <si>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</si>
  <si>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</si>
  <si>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</si>
  <si>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</si>
  <si>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</si>
  <si>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</si>
  <si>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</si>
  <si>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</si>
  <si>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</si>
  <si>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</si>
  <si>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</si>
  <si>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</si>
  <si>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</si>
  <si>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</si>
  <si>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</si>
  <si>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</si>
  <si>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</si>
  <si>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</si>
  <si>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</si>
  <si>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</si>
  <si>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</si>
  <si>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</si>
  <si>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</si>
  <si>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</si>
  <si>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</si>
  <si>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</si>
  <si>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</si>
  <si>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</si>
  <si>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</si>
  <si>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</si>
  <si>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</si>
  <si>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</si>
  <si>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</si>
  <si>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</si>
  <si>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</si>
  <si>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</si>
  <si>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</si>
  <si>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</si>
  <si>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</si>
  <si>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</si>
  <si>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</si>
  <si>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</si>
  <si>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</si>
  <si>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</si>
  <si>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</si>
  <si>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</si>
  <si>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</si>
  <si>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</si>
  <si>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</si>
  <si>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</si>
  <si>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</si>
  <si>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</si>
  <si>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</si>
  <si>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</si>
  <si>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</si>
  <si>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</si>
  <si>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</si>
  <si>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</si>
  <si>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</si>
  <si>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</si>
  <si>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</si>
  <si>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</si>
  <si>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</si>
  <si>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</si>
  <si>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</si>
  <si>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</si>
  <si>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</si>
  <si>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</si>
  <si>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</si>
  <si>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</si>
  <si>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</si>
  <si>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</si>
  <si>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</si>
  <si>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</si>
  <si>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</si>
  <si>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</si>
  <si>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</si>
  <si>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</si>
  <si>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</si>
  <si>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</si>
  <si>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</si>
  <si>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</si>
  <si>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</si>
  <si>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</si>
  <si>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</si>
  <si>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</si>
  <si>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</si>
  <si>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</si>
  <si>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</si>
  <si>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</si>
  <si>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</si>
  <si>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</si>
  <si>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</si>
  <si>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</si>
  <si>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</si>
  <si>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</si>
  <si>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</si>
  <si>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</si>
  <si>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</si>
  <si>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</si>
  <si>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</si>
  <si>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</si>
  <si>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</si>
  <si>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</si>
  <si>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</si>
  <si>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</si>
  <si>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</si>
  <si>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</si>
  <si>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</si>
  <si>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</si>
  <si>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</si>
  <si>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</si>
  <si>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</si>
  <si>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</si>
  <si>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</si>
  <si>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</si>
  <si>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</si>
  <si>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</si>
  <si>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</si>
  <si>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</si>
  <si>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</si>
  <si>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</si>
  <si>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</si>
  <si>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</si>
  <si>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</si>
  <si>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</si>
  <si>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</si>
  <si>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</si>
  <si>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</si>
  <si>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</si>
  <si>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</si>
  <si>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</si>
  <si>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</si>
  <si>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</si>
  <si>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</si>
  <si>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</si>
  <si>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</si>
  <si>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</si>
  <si>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</si>
  <si>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</si>
  <si>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</si>
  <si>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</si>
  <si>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</si>
  <si>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</si>
  <si>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</si>
  <si>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</si>
  <si>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</si>
  <si>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</si>
  <si>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</si>
  <si>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</si>
  <si>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</si>
  <si>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</si>
  <si>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</si>
  <si>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</si>
  <si>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</si>
  <si>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</si>
  <si>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</si>
  <si>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</si>
  <si>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</si>
  <si>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</si>
  <si>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</si>
  <si>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</si>
  <si>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</si>
  <si>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</si>
  <si>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</si>
  <si>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</si>
  <si>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</si>
  <si>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</si>
  <si>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</si>
  <si>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</si>
  <si>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</si>
  <si>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</si>
  <si>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</si>
  <si>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</si>
  <si>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</si>
  <si>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</si>
  <si>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</si>
  <si>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</si>
  <si>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</si>
  <si>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</si>
  <si>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</si>
  <si>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</si>
  <si>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</si>
  <si>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</si>
  <si>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</si>
  <si>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</si>
  <si>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</si>
  <si>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</si>
  <si>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</si>
  <si>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</si>
  <si>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</si>
  <si>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</si>
  <si>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</si>
  <si>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</si>
  <si>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</si>
  <si>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</si>
  <si>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</si>
  <si>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</si>
  <si>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</si>
  <si>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</si>
  <si>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</si>
  <si>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</si>
  <si>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</si>
  <si>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</si>
  <si>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</si>
  <si>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</si>
  <si>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</si>
  <si>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</si>
  <si>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</si>
  <si>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</si>
  <si>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</si>
  <si>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</si>
  <si>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</si>
  <si>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</si>
  <si>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</si>
  <si>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</si>
  <si>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</si>
  <si>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</si>
  <si>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</si>
  <si>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</si>
  <si>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</si>
  <si>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</si>
  <si>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</si>
  <si>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</si>
  <si>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</si>
  <si>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</si>
  <si>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</si>
  <si>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</si>
  <si>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</si>
  <si>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</si>
  <si>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</si>
  <si>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</si>
  <si>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</si>
  <si>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</si>
  <si>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</si>
  <si>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</si>
  <si>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</si>
  <si>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</si>
  <si>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</si>
  <si>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</si>
  <si>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</si>
  <si>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</si>
  <si>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</si>
  <si>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</si>
  <si>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</si>
  <si>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</si>
  <si>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</si>
  <si>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</si>
  <si>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</si>
  <si>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</si>
  <si>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</si>
  <si>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</si>
  <si>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</si>
  <si>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</si>
  <si>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</si>
  <si>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</si>
  <si>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</si>
  <si>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</si>
  <si>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</si>
  <si>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</si>
  <si>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</si>
  <si>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</si>
  <si>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</si>
  <si>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</si>
  <si>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</si>
  <si>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</si>
  <si>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</si>
  <si>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</si>
  <si>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</si>
  <si>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</si>
  <si>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</si>
  <si>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</si>
  <si>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</si>
  <si>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</si>
  <si>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</si>
  <si>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</si>
  <si>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</si>
  <si>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</si>
  <si>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</si>
  <si>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</si>
  <si>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</si>
  <si>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</si>
  <si>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</si>
  <si>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</si>
  <si>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</si>
  <si>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</si>
  <si>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</si>
  <si>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</si>
  <si>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</si>
  <si>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</si>
  <si>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</si>
  <si>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</si>
  <si>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</si>
  <si>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</si>
  <si>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</si>
  <si>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</si>
  <si>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</si>
  <si>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</si>
  <si>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</si>
  <si>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</si>
  <si>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</si>
  <si>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</si>
  <si>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</si>
  <si>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</si>
  <si>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</si>
  <si>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</si>
  <si>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</si>
  <si>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</si>
  <si>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</si>
  <si>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</si>
  <si>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</si>
  <si>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</si>
  <si>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</si>
  <si>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</si>
  <si>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</si>
  <si>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</si>
  <si>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</si>
  <si>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</si>
  <si>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</si>
  <si>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</si>
  <si>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</si>
  <si>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</si>
  <si>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</si>
  <si>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</si>
  <si>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</si>
  <si>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</si>
  <si>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</si>
  <si>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</si>
  <si>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</si>
  <si>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</si>
  <si>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</si>
  <si>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</si>
  <si>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</si>
  <si>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</si>
  <si>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</si>
  <si>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</si>
  <si>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</si>
  <si>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</si>
  <si>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</si>
  <si>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</si>
  <si>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</si>
  <si>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</si>
  <si>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</si>
  <si>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</si>
  <si>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</si>
  <si>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</si>
  <si>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</si>
  <si>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</si>
  <si>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</si>
  <si>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</si>
  <si>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</si>
  <si>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</si>
  <si>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</si>
  <si>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</si>
  <si>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</si>
  <si>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</si>
  <si>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</si>
  <si>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</si>
  <si>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</si>
  <si>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</si>
  <si>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</si>
  <si>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</si>
  <si>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</si>
  <si>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</si>
  <si>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</si>
  <si>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</si>
  <si>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</si>
  <si>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</si>
  <si>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</si>
  <si>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</si>
  <si>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</si>
  <si>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</si>
  <si>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</si>
  <si>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</si>
  <si>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</si>
  <si>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</si>
  <si>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</si>
  <si>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</si>
  <si>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</si>
  <si>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</si>
  <si>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</si>
  <si>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</si>
  <si>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</si>
  <si>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</si>
  <si>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</si>
  <si>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</si>
  <si>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</si>
  <si>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</si>
  <si>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</si>
  <si>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</si>
  <si>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</si>
  <si>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</si>
  <si>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</si>
  <si>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</si>
  <si>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</si>
  <si>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</si>
  <si>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</si>
  <si>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</si>
  <si>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</si>
  <si>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</si>
  <si>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</si>
  <si>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</si>
  <si>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</si>
  <si>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</si>
  <si>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</si>
  <si>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</si>
  <si>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</si>
  <si>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</si>
  <si>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</si>
  <si>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</si>
  <si>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</si>
  <si>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</si>
  <si>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</si>
  <si>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</si>
  <si>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</si>
  <si>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</si>
  <si>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</si>
  <si>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</si>
  <si>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</si>
  <si>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</si>
  <si>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</si>
  <si>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</si>
  <si>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</si>
  <si>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</si>
  <si>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</si>
  <si>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</si>
  <si>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</si>
  <si>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</si>
  <si>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</si>
  <si>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</si>
  <si>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</si>
  <si>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</si>
  <si>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</si>
  <si>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</si>
  <si>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</si>
  <si>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</si>
  <si>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</si>
  <si>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</si>
  <si>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</si>
  <si>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</si>
  <si>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</si>
  <si>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</si>
  <si>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</si>
  <si>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</si>
  <si>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</si>
  <si>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</si>
  <si>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</si>
  <si>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</si>
  <si>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</si>
  <si>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</si>
  <si>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</si>
  <si>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</si>
  <si>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</si>
  <si>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</si>
  <si>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</si>
  <si>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</si>
  <si>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</si>
  <si>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</si>
  <si>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</si>
  <si>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</si>
  <si>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</si>
  <si>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</si>
  <si>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</si>
  <si>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</si>
  <si>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</si>
  <si>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</si>
  <si>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</si>
  <si>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</si>
  <si>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</si>
  <si>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</si>
  <si>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</si>
  <si>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</si>
  <si>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</si>
  <si>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</si>
  <si>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</si>
  <si>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</si>
  <si>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</si>
  <si>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</si>
  <si>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</si>
  <si>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</si>
  <si>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</si>
  <si>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</si>
  <si>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</si>
  <si>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</si>
  <si>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</si>
  <si>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</si>
  <si>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</si>
  <si>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</si>
  <si>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</si>
  <si>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</si>
  <si>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</si>
  <si>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</si>
  <si>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</si>
  <si>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</si>
  <si>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</si>
  <si>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</si>
  <si>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</si>
  <si>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</si>
  <si>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</si>
  <si>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</si>
  <si>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</si>
  <si>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</si>
  <si>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</si>
  <si>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</si>
  <si>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</si>
  <si>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</si>
  <si>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</si>
  <si>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</si>
  <si>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</si>
  <si>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</si>
  <si>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</si>
  <si>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</si>
  <si>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</si>
  <si>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</si>
  <si>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</si>
  <si>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</si>
  <si>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</si>
  <si>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</si>
  <si>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</si>
  <si>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</si>
  <si>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</si>
  <si>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</si>
  <si>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</si>
  <si>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</si>
  <si>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</si>
  <si>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</si>
  <si>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</si>
  <si>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</si>
  <si>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</si>
  <si>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</si>
  <si>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</si>
  <si>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</si>
  <si>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</si>
  <si>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</si>
  <si>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</si>
  <si>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</si>
  <si>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</si>
  <si>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</si>
  <si>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</si>
  <si>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</si>
  <si>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</si>
  <si>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</si>
  <si>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</si>
  <si>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</si>
  <si>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</si>
  <si>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</si>
  <si>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</si>
  <si>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</si>
  <si>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</si>
  <si>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</si>
  <si>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</si>
  <si>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</si>
  <si>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</si>
  <si>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</si>
  <si>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</si>
  <si>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</si>
  <si>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</si>
  <si>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</si>
  <si>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</si>
  <si>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</si>
  <si>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</si>
  <si>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</si>
  <si>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</si>
  <si>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</si>
  <si>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</si>
  <si>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</si>
  <si>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</si>
  <si>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</si>
  <si>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</si>
  <si>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</si>
  <si>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</si>
  <si>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</si>
  <si>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</si>
  <si>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</si>
  <si>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</si>
  <si>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</si>
  <si>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</si>
  <si>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</si>
  <si>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</si>
  <si>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</si>
  <si>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</si>
  <si>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</si>
  <si>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</si>
  <si>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</si>
  <si>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</si>
  <si>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</si>
  <si>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</si>
  <si>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</si>
  <si>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</si>
  <si>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</si>
  <si>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</si>
  <si>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</si>
  <si>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</si>
  <si>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</si>
  <si>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</si>
  <si>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</si>
  <si>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</si>
  <si>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</si>
  <si>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</si>
  <si>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</si>
  <si>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</si>
  <si>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</si>
  <si>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</si>
  <si>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</si>
  <si>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</si>
  <si>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</si>
  <si>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</si>
  <si>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</si>
  <si>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</si>
  <si>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</si>
  <si>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</si>
  <si>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</si>
  <si>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</si>
  <si>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</si>
  <si>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</si>
  <si>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</si>
  <si>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</si>
  <si>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</si>
  <si>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</si>
  <si>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</si>
  <si>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</si>
  <si>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</si>
  <si>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</si>
  <si>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</si>
  <si>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</si>
  <si>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</si>
  <si>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</si>
  <si>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</si>
  <si>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</si>
  <si>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</si>
  <si>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</si>
  <si>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</si>
  <si>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</si>
  <si>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</si>
  <si>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</si>
  <si>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</si>
  <si>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</si>
  <si>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</si>
  <si>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</si>
  <si>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</si>
  <si>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</si>
  <si>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</si>
  <si>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</si>
  <si>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</si>
  <si>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</si>
  <si>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</si>
  <si>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</si>
  <si>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</si>
  <si>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</si>
  <si>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</si>
  <si>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</si>
  <si>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</si>
  <si>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</si>
  <si>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</si>
  <si>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</si>
  <si>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</si>
  <si>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</si>
  <si>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</si>
  <si>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</si>
  <si>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</si>
  <si>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</si>
  <si>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</si>
  <si>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</si>
  <si>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</si>
  <si>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</si>
  <si>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</si>
  <si>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</si>
  <si>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</si>
  <si>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</si>
  <si>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</si>
  <si>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</si>
  <si>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</si>
  <si>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</si>
  <si>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</si>
  <si>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</si>
  <si>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</si>
  <si>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</si>
  <si>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</si>
  <si>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</si>
  <si>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</si>
  <si>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</si>
  <si>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</si>
  <si>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</si>
  <si>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</si>
  <si>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</si>
  <si>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</si>
  <si>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</si>
  <si>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</si>
  <si>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</si>
  <si>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</si>
  <si>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</si>
  <si>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</si>
  <si>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</si>
  <si>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</si>
  <si>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</si>
  <si>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</si>
  <si>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</si>
  <si>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</si>
  <si>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</si>
  <si>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</si>
  <si>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</si>
  <si>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</si>
  <si>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</si>
  <si>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</si>
  <si>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</si>
  <si>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</si>
  <si>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</si>
  <si>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</si>
  <si>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</si>
  <si>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</si>
  <si>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</si>
  <si>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</si>
  <si>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</si>
  <si>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</si>
  <si>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</si>
  <si>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</si>
  <si>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</si>
  <si>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</si>
  <si>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</si>
  <si>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</si>
  <si>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</si>
  <si>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</si>
  <si>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</si>
  <si>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</si>
  <si>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</si>
  <si>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</si>
  <si>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</si>
  <si>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</si>
  <si>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</si>
  <si>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</si>
  <si>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</si>
  <si>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</si>
  <si>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</si>
  <si>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</si>
  <si>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</si>
  <si>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</si>
  <si>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</si>
  <si>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</si>
  <si>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</si>
  <si>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</si>
  <si>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</si>
  <si>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</si>
  <si>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</si>
  <si>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</si>
  <si>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</si>
  <si>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</si>
  <si>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</si>
  <si>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</si>
  <si>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</si>
  <si>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</si>
  <si>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</si>
  <si>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</si>
  <si>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</si>
  <si>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</si>
  <si>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</si>
  <si>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</si>
  <si>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</si>
  <si>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</si>
  <si>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</si>
  <si>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</si>
  <si>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</si>
  <si>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</si>
  <si>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</si>
  <si>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</si>
  <si>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</si>
  <si>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</si>
  <si>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</si>
  <si>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</si>
  <si>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</si>
  <si>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</si>
  <si>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</si>
  <si>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</si>
  <si>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</si>
  <si>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</si>
  <si>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</si>
  <si>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</si>
  <si>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</si>
  <si>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</si>
  <si>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</si>
  <si>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</si>
  <si>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</si>
  <si>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</si>
  <si>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</si>
  <si>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</si>
  <si>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</si>
  <si>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</si>
  <si>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</si>
  <si>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</si>
  <si>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</si>
  <si>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</si>
  <si>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</si>
  <si>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</si>
  <si>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</si>
  <si>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</si>
  <si>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</si>
  <si>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</si>
  <si>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</si>
  <si>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</si>
  <si>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</si>
  <si>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</si>
  <si>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</si>
  <si>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</si>
  <si>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</si>
  <si>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</si>
  <si>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</si>
  <si>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</si>
  <si>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</si>
  <si>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</si>
  <si>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</si>
  <si>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</si>
  <si>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</si>
  <si>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</si>
  <si>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</si>
  <si>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</si>
  <si>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</si>
  <si>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</si>
  <si>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</si>
  <si>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</si>
  <si>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</si>
  <si>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</si>
  <si>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</si>
  <si>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</si>
  <si>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</si>
  <si>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</si>
  <si>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</si>
  <si>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</si>
  <si>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</si>
  <si>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</si>
  <si>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</si>
  <si>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</si>
  <si>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</si>
  <si>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</si>
  <si>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</si>
  <si>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</si>
  <si>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</si>
  <si>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</si>
  <si>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</si>
  <si>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</si>
  <si>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</si>
  <si>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</si>
  <si>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</si>
  <si>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</si>
  <si>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</si>
  <si>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</si>
  <si>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</si>
  <si>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</si>
  <si>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</si>
  <si>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</si>
  <si>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</si>
  <si>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</si>
  <si>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</si>
  <si>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</si>
  <si>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</si>
  <si>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</si>
  <si>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</si>
  <si>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</si>
  <si>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</si>
  <si>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</si>
  <si>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</si>
  <si>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</si>
  <si>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</si>
  <si>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</si>
  <si>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</si>
  <si>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</si>
  <si>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</si>
  <si>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</si>
  <si>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</si>
  <si>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</si>
  <si>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</si>
  <si>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</si>
  <si>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</si>
  <si>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</si>
  <si>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</si>
  <si>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</si>
  <si>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</si>
  <si>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</si>
  <si>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</si>
  <si>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</si>
  <si>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</si>
  <si>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</si>
  <si>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</si>
  <si>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</si>
  <si>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</si>
  <si>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</si>
  <si>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</si>
  <si>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</si>
  <si>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</si>
  <si>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</si>
  <si>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</si>
  <si>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</si>
  <si>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</si>
  <si>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</si>
  <si>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</si>
  <si>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</si>
  <si>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</si>
  <si>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</si>
  <si>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</si>
  <si>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</si>
  <si>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</si>
  <si>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</si>
  <si>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</si>
  <si>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</si>
  <si>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</si>
  <si>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</si>
  <si>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</si>
  <si>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</si>
  <si>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</si>
  <si>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</si>
  <si>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</si>
  <si>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</si>
  <si>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</si>
  <si>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</si>
  <si>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</si>
  <si>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</si>
  <si>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</si>
  <si>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</si>
  <si>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</si>
  <si>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</si>
  <si>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</si>
  <si>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</si>
  <si>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</si>
  <si>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</si>
  <si>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</si>
  <si>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</si>
  <si>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</si>
  <si>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</si>
  <si>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</si>
  <si>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</si>
  <si>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</si>
  <si>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</si>
  <si>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</si>
  <si>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</si>
  <si>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</si>
  <si>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</si>
  <si>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</si>
  <si>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</si>
  <si>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</si>
  <si>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</si>
  <si>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</si>
  <si>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</si>
  <si>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</si>
  <si>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</si>
  <si>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</si>
  <si>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</si>
  <si>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</si>
  <si>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</si>
  <si>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</si>
  <si>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</si>
  <si>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</si>
  <si>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</si>
  <si>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</si>
  <si>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</si>
  <si>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</si>
  <si>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</si>
  <si>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</si>
  <si>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</si>
  <si>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</si>
  <si>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</si>
  <si>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</si>
  <si>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</si>
  <si>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</si>
  <si>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</si>
  <si>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</si>
  <si>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</si>
  <si>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</si>
  <si>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</si>
  <si>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</si>
  <si>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</si>
  <si>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</si>
  <si>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</si>
  <si>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</si>
  <si>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</si>
  <si>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</si>
  <si>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</si>
  <si>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</si>
  <si>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</si>
  <si>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</si>
  <si>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</si>
  <si>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</si>
  <si>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</si>
  <si>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</si>
  <si>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</si>
  <si>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</si>
  <si>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</si>
  <si>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</si>
  <si>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</si>
  <si>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</si>
  <si>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</si>
  <si>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</si>
  <si>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</si>
  <si>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</si>
  <si>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</si>
  <si>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</si>
  <si>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</si>
  <si>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</si>
  <si>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</si>
  <si>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</si>
  <si>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</si>
  <si>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</si>
  <si>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</si>
  <si>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</si>
  <si>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</si>
  <si>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</si>
  <si>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</si>
  <si>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</si>
  <si>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</si>
  <si>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</si>
  <si>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</si>
  <si>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</si>
  <si>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</si>
  <si>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</si>
  <si>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</si>
  <si>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</si>
  <si>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</si>
  <si>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</si>
  <si>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</si>
  <si>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</si>
  <si>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</si>
  <si>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</si>
  <si>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</si>
  <si>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</si>
  <si>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</si>
  <si>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</si>
  <si>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</si>
  <si>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</si>
  <si>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</si>
  <si>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</si>
  <si>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</si>
  <si>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</si>
  <si>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</si>
  <si>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</si>
  <si>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</si>
  <si>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</si>
  <si>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</si>
  <si>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</si>
  <si>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</si>
  <si>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</si>
  <si>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</si>
  <si>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</si>
  <si>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</si>
  <si>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</si>
  <si>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</si>
  <si>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</si>
  <si>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</si>
  <si>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</si>
  <si>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</si>
  <si>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</si>
  <si>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</si>
  <si>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</si>
  <si>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</si>
  <si>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</si>
  <si>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</si>
  <si>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</si>
  <si>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</si>
  <si>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</si>
  <si>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</si>
  <si>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</si>
  <si>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</si>
  <si>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</si>
  <si>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</si>
  <si>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</si>
  <si>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</si>
  <si>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</si>
  <si>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</si>
  <si>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</si>
  <si>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</si>
  <si>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</si>
  <si>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</si>
  <si>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</si>
  <si>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</si>
  <si>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</si>
  <si>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</si>
  <si>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</si>
  <si>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</si>
  <si>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</si>
  <si>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</si>
  <si>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</si>
  <si>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</si>
  <si>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</si>
  <si>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</si>
  <si>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</si>
  <si>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</si>
  <si>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</si>
  <si>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</si>
  <si>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</si>
  <si>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</si>
  <si>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</si>
  <si>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</si>
  <si>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</si>
  <si>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</si>
  <si>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</si>
  <si>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</si>
  <si>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</si>
  <si>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</si>
  <si>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</si>
  <si>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</si>
  <si>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</si>
  <si>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</si>
  <si>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</si>
  <si>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</si>
  <si>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</si>
  <si>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</si>
  <si>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</si>
  <si>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</si>
  <si>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</si>
  <si>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</si>
  <si>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</si>
  <si>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</si>
  <si>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</si>
  <si>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</si>
  <si>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</si>
  <si>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</si>
  <si>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</si>
  <si>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</si>
  <si>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</si>
  <si>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</si>
  <si>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</si>
  <si>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</si>
  <si>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</si>
  <si>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</si>
  <si>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</si>
  <si>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</si>
  <si>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</si>
  <si>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</si>
  <si>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</si>
  <si>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</si>
  <si>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</si>
  <si>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</si>
  <si>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</si>
  <si>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</si>
  <si>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</si>
  <si>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</si>
  <si>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</si>
  <si>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</si>
  <si>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</si>
  <si>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</si>
  <si>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</si>
  <si>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</si>
  <si>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</si>
  <si>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</si>
  <si>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</si>
  <si>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</si>
  <si>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</si>
  <si>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</si>
  <si>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</si>
  <si>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</si>
  <si>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</si>
  <si>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</si>
  <si>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</si>
  <si>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</si>
  <si>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</si>
  <si>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</si>
  <si>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</si>
  <si>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</si>
  <si>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</si>
  <si>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</si>
  <si>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</si>
  <si>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</si>
  <si>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</si>
  <si>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</si>
  <si>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</si>
  <si>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</si>
  <si>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</si>
  <si>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</si>
  <si>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</si>
  <si>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</si>
  <si>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</si>
  <si>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</si>
  <si>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</si>
  <si>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</si>
  <si>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</si>
  <si>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</si>
  <si>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</si>
  <si>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</si>
  <si>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</si>
  <si>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</si>
  <si>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</si>
  <si>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</si>
  <si>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</si>
  <si>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</si>
  <si>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</si>
  <si>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</si>
  <si>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</si>
  <si>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</si>
  <si>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</si>
  <si>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</si>
  <si>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</si>
  <si>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</si>
  <si>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</si>
  <si>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</si>
  <si>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</si>
  <si>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</si>
  <si>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</si>
  <si>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</si>
  <si>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</si>
  <si>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</si>
  <si>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</si>
  <si>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</si>
  <si>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</si>
  <si>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</si>
  <si>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</si>
  <si>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</si>
  <si>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</si>
  <si>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</si>
  <si>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</si>
  <si>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</si>
  <si>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</si>
  <si>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</si>
  <si>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</si>
  <si>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</si>
  <si>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</si>
  <si>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</si>
  <si>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</si>
  <si>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</si>
  <si>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</si>
  <si>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</si>
  <si>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</si>
  <si>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</si>
  <si>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</si>
  <si>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</si>
  <si>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</si>
  <si>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</si>
  <si>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</si>
  <si>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</si>
  <si>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</si>
  <si>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</si>
  <si>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</si>
  <si>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</si>
  <si>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</si>
  <si>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</si>
  <si>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</si>
  <si>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</si>
  <si>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</si>
  <si>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</si>
  <si>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</si>
  <si>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</si>
  <si>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</si>
  <si>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</si>
  <si>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</si>
  <si>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</si>
  <si>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</si>
  <si>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</si>
  <si>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</si>
  <si>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</si>
  <si>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</si>
  <si>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</si>
  <si>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</si>
  <si>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</si>
  <si>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</si>
  <si>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</si>
  <si>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</si>
  <si>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</si>
  <si>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</si>
  <si>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</si>
  <si>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</si>
  <si>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</si>
  <si>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</si>
  <si>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</si>
  <si>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</si>
  <si>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</si>
  <si>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</si>
  <si>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</si>
  <si>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</si>
  <si>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</si>
  <si>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</si>
  <si>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</si>
  <si>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</si>
  <si>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</si>
  <si>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</si>
  <si>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</si>
  <si>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</si>
  <si>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</si>
  <si>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</si>
  <si>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</si>
  <si>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</si>
  <si>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</si>
  <si>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</si>
  <si>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</si>
  <si>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</si>
  <si>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</si>
  <si>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</si>
  <si>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</si>
  <si>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</si>
  <si>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</si>
  <si>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</si>
  <si>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</si>
  <si>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</si>
  <si>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</si>
  <si>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</si>
  <si>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</si>
  <si>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</si>
  <si>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</si>
  <si>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</si>
  <si>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</si>
  <si>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</si>
  <si>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</si>
  <si>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</si>
  <si>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</si>
  <si>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</si>
  <si>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</si>
  <si>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</si>
  <si>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</si>
  <si>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</si>
  <si>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</si>
  <si>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</si>
  <si>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</si>
  <si>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</si>
  <si>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</si>
  <si>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</si>
  <si>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</si>
  <si>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</si>
  <si>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</si>
  <si>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</si>
  <si>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</si>
  <si>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</si>
  <si>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</si>
  <si>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</si>
  <si>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</si>
  <si>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</si>
  <si>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</si>
  <si>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</si>
  <si>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</si>
  <si>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</si>
  <si>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</si>
  <si>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</si>
  <si>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</si>
  <si>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</si>
  <si>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</si>
  <si>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</si>
  <si>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</si>
  <si>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</si>
  <si>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</si>
  <si>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</si>
  <si>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</si>
  <si>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</si>
  <si>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</si>
  <si>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</si>
  <si>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</si>
  <si>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</si>
  <si>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</si>
  <si>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</si>
  <si>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</si>
  <si>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</si>
  <si>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</si>
  <si>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</si>
  <si>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</si>
  <si>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</si>
  <si>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</si>
  <si>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</si>
  <si>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</si>
  <si>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</si>
  <si>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</si>
  <si>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</si>
  <si>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</si>
  <si>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</si>
  <si>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</si>
  <si>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</si>
  <si>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</si>
  <si>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</si>
  <si>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</si>
  <si>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</si>
  <si>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</si>
  <si>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</si>
  <si>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</si>
  <si>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</si>
  <si>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</si>
  <si>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</si>
  <si>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</si>
  <si>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</si>
  <si>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</si>
  <si>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</si>
  <si>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</si>
  <si>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</si>
  <si>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</si>
  <si>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</si>
  <si>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</si>
  <si>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</si>
  <si>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</si>
  <si>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</si>
  <si>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</si>
  <si>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</si>
  <si>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</si>
  <si>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</si>
  <si>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</si>
  <si>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</si>
  <si>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</si>
  <si>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</si>
  <si>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</si>
  <si>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</si>
  <si>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</si>
  <si>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</si>
  <si>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</si>
  <si>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</si>
  <si>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</si>
  <si>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</si>
  <si>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</si>
  <si>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</si>
  <si>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</si>
  <si>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</si>
  <si>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</si>
  <si>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</si>
  <si>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</si>
  <si>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</si>
  <si>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</si>
  <si>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</si>
  <si>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</si>
  <si>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</si>
  <si>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</si>
  <si>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</si>
  <si>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</si>
  <si>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</si>
  <si>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</si>
  <si>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</si>
  <si>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</si>
  <si>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</si>
  <si>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</si>
  <si>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</si>
  <si>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</si>
  <si>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</si>
  <si>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</si>
  <si>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</si>
  <si>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</si>
  <si>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</si>
  <si>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</si>
  <si>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</si>
  <si>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</si>
  <si>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</si>
  <si>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</si>
  <si>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</si>
  <si>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</si>
  <si>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</si>
  <si>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</si>
  <si>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</si>
  <si>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</si>
  <si>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</si>
  <si>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</si>
  <si>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</si>
  <si>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</si>
  <si>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</si>
  <si>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</si>
  <si>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</si>
  <si>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</si>
  <si>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</si>
  <si>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</si>
  <si>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</si>
  <si>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</si>
  <si>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</si>
  <si>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</si>
  <si>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</si>
  <si>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</si>
  <si>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</si>
  <si>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</si>
  <si>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</si>
  <si>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</si>
  <si>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</si>
  <si>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</si>
  <si>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</si>
  <si>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</si>
  <si>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</si>
  <si>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</si>
  <si>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</si>
  <si>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</si>
  <si>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</si>
  <si>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</si>
  <si>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</si>
  <si>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</si>
  <si>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</si>
  <si>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</si>
  <si>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</si>
  <si>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</si>
  <si>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</si>
  <si>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</si>
  <si>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</si>
  <si>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</si>
  <si>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</si>
  <si>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</si>
  <si>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</si>
  <si>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</si>
  <si>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</si>
  <si>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</si>
  <si>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</si>
  <si>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</si>
  <si>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</si>
  <si>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</si>
  <si>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</si>
  <si>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</si>
  <si>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</si>
  <si>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</si>
  <si>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</si>
  <si>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</si>
  <si>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</si>
  <si>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</si>
  <si>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</si>
  <si>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</si>
  <si>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</si>
  <si>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</si>
  <si>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</si>
  <si>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</si>
  <si>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</si>
  <si>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</si>
  <si>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</si>
  <si>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</si>
  <si>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</si>
  <si>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</si>
  <si>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</si>
  <si>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</si>
  <si>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</si>
  <si>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</si>
  <si>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</si>
  <si>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</si>
  <si>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</si>
  <si>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</si>
  <si>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</si>
  <si>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</si>
  <si>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</si>
  <si>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</si>
  <si>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</si>
  <si>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</si>
  <si>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</si>
  <si>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</si>
  <si>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</si>
  <si>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</si>
  <si>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</si>
  <si>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</si>
  <si>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</si>
  <si>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</si>
  <si>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</si>
  <si>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</si>
  <si>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</si>
  <si>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</si>
  <si>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</si>
  <si>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</si>
  <si>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</si>
  <si>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</si>
  <si>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</si>
  <si>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</si>
  <si>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</si>
  <si>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</si>
  <si>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</si>
  <si>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</si>
  <si>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</si>
  <si>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</si>
  <si>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</si>
  <si>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</si>
  <si>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</si>
  <si>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</si>
  <si>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</si>
  <si>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</si>
  <si>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</si>
  <si>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</si>
  <si>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</si>
  <si>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</si>
  <si>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</si>
  <si>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</si>
  <si>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</si>
  <si>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</si>
  <si>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</si>
  <si>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</si>
  <si>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</si>
  <si>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</si>
  <si>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</si>
  <si>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</si>
  <si>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</si>
  <si>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</si>
  <si>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</si>
  <si>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</si>
  <si>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</si>
  <si>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</si>
  <si>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</si>
  <si>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</si>
  <si>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</si>
  <si>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</si>
  <si>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</si>
  <si>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</si>
  <si>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</si>
  <si>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</si>
  <si>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</si>
  <si>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</si>
  <si>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</si>
  <si>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</si>
  <si>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</si>
  <si>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</si>
  <si>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</si>
  <si>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</si>
  <si>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</si>
  <si>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</si>
  <si>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</si>
  <si>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</si>
  <si>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</si>
  <si>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</si>
  <si>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</si>
  <si>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</si>
  <si>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</si>
  <si>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</si>
  <si>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</si>
  <si>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</si>
  <si>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</si>
  <si>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</si>
  <si>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</si>
  <si>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</si>
  <si>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</si>
  <si>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</si>
  <si>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</si>
  <si>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</si>
  <si>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</si>
  <si>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</si>
  <si>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</si>
  <si>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</si>
  <si>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</si>
  <si>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</si>
  <si>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</si>
  <si>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</si>
  <si>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</si>
  <si>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</si>
  <si>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</si>
  <si>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</si>
  <si>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</si>
  <si>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</si>
  <si>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</si>
  <si>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</si>
  <si>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</si>
  <si>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</si>
  <si>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</si>
  <si>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</si>
  <si>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</si>
  <si>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</si>
  <si>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</si>
  <si>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</si>
  <si>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</si>
  <si>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</si>
  <si>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</si>
  <si>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</si>
  <si>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</si>
  <si>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</si>
  <si>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</si>
  <si>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</si>
  <si>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</si>
  <si>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</si>
  <si>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</si>
  <si>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</si>
  <si>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</si>
  <si>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</si>
  <si>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</si>
  <si>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</si>
  <si>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</si>
  <si>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</si>
  <si>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</si>
  <si>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</si>
  <si>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</si>
  <si>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</si>
  <si>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</si>
  <si>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</si>
  <si>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</si>
  <si>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</si>
  <si>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</si>
  <si>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</si>
  <si>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</si>
  <si>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</si>
  <si>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</si>
  <si>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</si>
  <si>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</si>
  <si>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</si>
  <si>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</si>
  <si>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</si>
  <si>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</si>
  <si>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</si>
  <si>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</si>
  <si>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</si>
  <si>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</si>
  <si>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</si>
  <si>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</si>
  <si>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</si>
  <si>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</si>
  <si>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</si>
  <si>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</si>
  <si>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</si>
  <si>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</si>
  <si>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</si>
  <si>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</si>
  <si>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</si>
  <si>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</si>
  <si>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</si>
  <si>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</si>
  <si>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</si>
  <si>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</si>
  <si>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</si>
  <si>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</si>
  <si>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</si>
  <si>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</si>
  <si>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</si>
  <si>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</si>
  <si>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</si>
  <si>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</si>
  <si>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</si>
  <si>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</si>
  <si>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</si>
  <si>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</si>
  <si>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</si>
  <si>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</si>
  <si>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</si>
  <si>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</si>
  <si>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</si>
  <si>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</si>
  <si>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</si>
  <si>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</si>
  <si>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</si>
  <si>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</si>
  <si>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</si>
  <si>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</si>
  <si>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</si>
  <si>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</si>
  <si>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</si>
  <si>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</si>
  <si>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</si>
  <si>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</si>
  <si>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</si>
  <si>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</si>
  <si>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</si>
  <si>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</si>
  <si>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</si>
  <si>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</si>
  <si>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</si>
  <si>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</si>
  <si>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</si>
  <si>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</si>
  <si>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</si>
  <si>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</si>
  <si>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</si>
  <si>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</si>
  <si>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</si>
  <si>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</si>
  <si>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</si>
  <si>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</si>
  <si>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</si>
  <si>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</si>
  <si>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</si>
  <si>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</si>
  <si>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</si>
  <si>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</si>
  <si>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</si>
  <si>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</si>
  <si>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</si>
  <si>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</si>
  <si>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</si>
  <si>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</si>
  <si>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</si>
  <si>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</si>
  <si>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</si>
  <si>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</si>
  <si>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</si>
  <si>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</si>
  <si>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</si>
  <si>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</si>
  <si>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</si>
  <si>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</si>
  <si>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</si>
  <si>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</si>
  <si>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</si>
  <si>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</si>
  <si>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</si>
  <si>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</si>
  <si>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</si>
  <si>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</si>
  <si>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</si>
  <si>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</si>
  <si>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</si>
  <si>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</si>
  <si>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</si>
  <si>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</si>
  <si>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</si>
  <si>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</si>
  <si>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</si>
  <si>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</si>
  <si>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</si>
  <si>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</si>
  <si>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</si>
  <si>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</si>
  <si>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</si>
  <si>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</si>
  <si>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</si>
  <si>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</si>
  <si>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</si>
  <si>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</si>
  <si>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</si>
  <si>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</si>
  <si>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</si>
  <si>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</si>
  <si>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</si>
  <si>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</si>
  <si>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</si>
  <si>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</si>
  <si>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</si>
  <si>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</si>
  <si>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</si>
  <si>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</si>
  <si>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</si>
  <si>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</si>
  <si>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</si>
  <si>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</si>
  <si>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</si>
  <si>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</si>
  <si>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</si>
  <si>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</si>
  <si>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</si>
  <si>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</si>
  <si>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</si>
  <si>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</si>
  <si>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</si>
  <si>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</si>
  <si>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</si>
  <si>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</si>
  <si>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</si>
  <si>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</si>
  <si>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</si>
  <si>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</si>
  <si>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</si>
  <si>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</si>
  <si>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</si>
  <si>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</si>
  <si>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</si>
  <si>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</si>
  <si>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</si>
  <si>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</si>
  <si>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</si>
  <si>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</si>
  <si>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</si>
  <si>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</si>
  <si>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</si>
  <si>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</si>
  <si>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</si>
  <si>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</si>
  <si>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</si>
  <si>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</si>
  <si>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</si>
  <si>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</si>
  <si>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</si>
  <si>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</si>
  <si>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</si>
  <si>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</si>
  <si>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</si>
  <si>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</si>
  <si>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</si>
  <si>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</si>
  <si>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</si>
  <si>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</si>
  <si>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</si>
  <si>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</si>
  <si>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</si>
  <si>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</si>
  <si>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</si>
  <si>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</si>
  <si>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</si>
  <si>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</si>
  <si>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</si>
  <si>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</si>
  <si>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</si>
  <si>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</si>
  <si>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</si>
  <si>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</si>
  <si>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</si>
  <si>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</si>
  <si>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</si>
  <si>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</si>
  <si>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</si>
  <si>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</si>
  <si>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</si>
  <si>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</si>
  <si>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</si>
  <si>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</si>
  <si>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</si>
  <si>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</si>
  <si>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</si>
  <si>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</si>
  <si>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</si>
  <si>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</si>
  <si>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</si>
  <si>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</si>
  <si>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</si>
  <si>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</si>
  <si>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</si>
  <si>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</si>
  <si>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</si>
  <si>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</si>
  <si>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</si>
  <si>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</si>
  <si>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</si>
  <si>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</si>
  <si>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</si>
  <si>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</si>
  <si>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</si>
  <si>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</si>
  <si>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</si>
  <si>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</si>
  <si>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</si>
  <si>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</si>
  <si>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</si>
  <si>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</si>
  <si>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</si>
  <si>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</si>
  <si>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</si>
  <si>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</si>
  <si>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</si>
  <si>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</si>
  <si>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</si>
  <si>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</si>
  <si>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</si>
  <si>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</si>
  <si>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</si>
  <si>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</si>
  <si>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</si>
  <si>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</si>
  <si>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</si>
  <si>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</si>
  <si>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</si>
  <si>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</si>
  <si>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</si>
  <si>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</si>
  <si>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</si>
  <si>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</si>
  <si>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</si>
  <si>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</si>
  <si>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</si>
  <si>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</si>
  <si>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</si>
  <si>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</si>
  <si>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</si>
  <si>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</si>
  <si>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</si>
  <si>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</si>
  <si>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</si>
  <si>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</si>
  <si>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</si>
  <si>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</si>
  <si>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</si>
  <si>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</si>
  <si>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</si>
  <si>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</si>
  <si>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</si>
  <si>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</si>
  <si>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</si>
  <si>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</si>
  <si>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</si>
  <si>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</si>
  <si>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</si>
  <si>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</si>
  <si>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</si>
  <si>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</si>
  <si>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</si>
  <si>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</si>
  <si>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</si>
  <si>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</si>
  <si>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</si>
  <si>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</si>
  <si>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</si>
  <si>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</si>
  <si>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</si>
  <si>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</si>
  <si>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</si>
  <si>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</si>
  <si>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</si>
  <si>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</si>
  <si>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</si>
  <si>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</si>
  <si>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</si>
  <si>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</si>
  <si>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</si>
  <si>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</si>
  <si>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</si>
  <si>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</si>
  <si>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</si>
  <si>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</si>
  <si>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</si>
  <si>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</si>
  <si>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</si>
  <si>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</si>
  <si>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</si>
  <si>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</si>
  <si>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</si>
  <si>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</si>
  <si>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</si>
  <si>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</si>
  <si>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</si>
  <si>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</si>
  <si>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</si>
  <si>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</si>
  <si>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</si>
  <si>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</si>
  <si>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</si>
  <si>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</si>
  <si>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</si>
  <si>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</si>
  <si>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</si>
  <si>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</si>
  <si>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</si>
  <si>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</si>
  <si>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</si>
  <si>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</si>
  <si>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</si>
  <si>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</si>
  <si>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</si>
  <si>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</si>
  <si>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</si>
  <si>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</si>
  <si>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</si>
  <si>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</si>
  <si>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</si>
  <si>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</si>
  <si>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</si>
  <si>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</si>
  <si>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</si>
  <si>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</si>
  <si>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</si>
  <si>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</si>
  <si>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</si>
  <si>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</si>
  <si>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</si>
  <si>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</si>
  <si>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</si>
  <si>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</si>
  <si>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</si>
  <si>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</si>
  <si>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</si>
  <si>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</si>
  <si>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</si>
  <si>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</si>
  <si>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</si>
  <si>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</si>
  <si>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</si>
  <si>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</si>
  <si>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</si>
  <si>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</si>
  <si>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</si>
  <si>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</si>
  <si>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</si>
  <si>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</si>
  <si>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</si>
  <si>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</si>
  <si>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</si>
  <si>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</si>
  <si>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</si>
  <si>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</si>
  <si>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</si>
  <si>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</si>
  <si>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</si>
  <si>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</si>
  <si>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</si>
  <si>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</si>
  <si>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</si>
  <si>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</si>
  <si>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</si>
  <si>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</si>
  <si>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</si>
  <si>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</si>
  <si>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</si>
  <si>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</si>
  <si>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</si>
  <si>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</si>
  <si>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</si>
  <si>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</si>
  <si>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</si>
  <si>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</si>
  <si>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</si>
  <si>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</si>
  <si>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</si>
  <si>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</si>
  <si>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</si>
  <si>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</si>
  <si>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</si>
  <si>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</si>
  <si>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</si>
  <si>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</si>
  <si>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</si>
  <si>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</si>
  <si>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</si>
  <si>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</si>
  <si>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</si>
  <si>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</si>
  <si>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</si>
  <si>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</si>
  <si>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</si>
  <si>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</si>
  <si>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</si>
  <si>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</si>
  <si>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</si>
  <si>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</si>
  <si>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</si>
  <si>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</si>
  <si>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</si>
  <si>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</si>
  <si>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</si>
  <si>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</si>
  <si>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</si>
  <si>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</si>
  <si>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</si>
  <si>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</si>
  <si>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</si>
  <si>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</si>
  <si>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</si>
  <si>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</si>
  <si>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</si>
  <si>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</si>
  <si>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</si>
  <si>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</si>
  <si>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</si>
  <si>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</si>
  <si>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</si>
  <si>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</si>
  <si>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</si>
  <si>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</si>
  <si>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</si>
  <si>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</si>
  <si>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</si>
  <si>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</si>
  <si>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</si>
  <si>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</si>
  <si>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</si>
  <si>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</si>
  <si>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</si>
  <si>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</si>
  <si>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</si>
  <si>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</si>
  <si>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</si>
  <si>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</si>
  <si>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</si>
  <si>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</si>
  <si>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</si>
  <si>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</si>
  <si>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</si>
  <si>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</si>
  <si>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</si>
  <si>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</si>
  <si>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</si>
  <si>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</si>
  <si>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</si>
  <si>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</si>
  <si>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</si>
  <si>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</si>
  <si>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</si>
  <si>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</si>
  <si>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</si>
  <si>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</si>
  <si>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</si>
  <si>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</si>
  <si>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</si>
  <si>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</si>
  <si>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</si>
  <si>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</si>
  <si>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</si>
  <si>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</si>
  <si>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</si>
  <si>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</si>
  <si>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</si>
  <si>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</si>
  <si>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</si>
  <si>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</si>
  <si>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</si>
  <si>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</si>
  <si>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</si>
  <si>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</si>
  <si>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</si>
  <si>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</si>
  <si>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</si>
  <si>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</si>
  <si>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</si>
  <si>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</si>
  <si>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</si>
  <si>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</si>
  <si>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</si>
  <si>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</si>
  <si>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</si>
  <si>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</si>
  <si>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</si>
  <si>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</si>
  <si>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</si>
  <si>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</si>
  <si>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</si>
  <si>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</si>
  <si>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</si>
  <si>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</si>
  <si>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</si>
  <si>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</si>
  <si>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</si>
  <si>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</si>
  <si>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</si>
  <si>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</si>
  <si>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</si>
  <si>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</si>
  <si>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</si>
  <si>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</si>
  <si>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</si>
  <si>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</si>
  <si>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</si>
  <si>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</si>
  <si>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</si>
  <si>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</si>
  <si>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</si>
  <si>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</si>
  <si>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</si>
  <si>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</si>
  <si>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</si>
  <si>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</si>
  <si>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</si>
  <si>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</si>
  <si>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</si>
  <si>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</si>
  <si>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</si>
  <si>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</si>
  <si>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</si>
  <si>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</si>
  <si>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</si>
  <si>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</si>
  <si>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</si>
  <si>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</si>
  <si>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</si>
  <si>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</si>
  <si>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</si>
  <si>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</si>
  <si>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</si>
  <si>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</si>
  <si>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</si>
  <si>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</si>
  <si>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</si>
  <si>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</si>
  <si>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</si>
  <si>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</si>
  <si>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</si>
  <si>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</si>
  <si>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</si>
  <si>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</si>
  <si>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</si>
  <si>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</si>
  <si>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</si>
  <si>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</si>
  <si>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</si>
  <si>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</si>
  <si>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</si>
  <si>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</si>
  <si>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</si>
  <si>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</si>
  <si>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</si>
  <si>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</si>
  <si>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</si>
  <si>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</si>
  <si>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</si>
  <si>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</si>
  <si>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</si>
  <si>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</si>
  <si>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</si>
  <si>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</si>
  <si>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</si>
  <si>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</si>
  <si>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</si>
  <si>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</si>
  <si>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</si>
  <si>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</si>
  <si>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</si>
  <si>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</si>
  <si>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</si>
  <si>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</si>
  <si>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</si>
  <si>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</si>
  <si>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</si>
  <si>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</si>
  <si>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</si>
  <si>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</si>
  <si>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</si>
  <si>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</si>
  <si>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</si>
  <si>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</si>
  <si>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</si>
  <si>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</si>
  <si>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</si>
  <si>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</si>
  <si>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</si>
  <si>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</si>
  <si>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</si>
  <si>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</si>
  <si>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</si>
  <si>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</si>
  <si>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</si>
  <si>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</si>
  <si>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</si>
  <si>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</si>
  <si>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</si>
  <si>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</si>
  <si>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</si>
  <si>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</si>
  <si>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</si>
  <si>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</si>
  <si>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</si>
  <si>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</si>
  <si>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</si>
  <si>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</si>
  <si>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</si>
  <si>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</si>
  <si>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</si>
  <si>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</si>
  <si>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</si>
  <si>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</si>
  <si>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</si>
  <si>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</si>
  <si>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</si>
  <si>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</si>
  <si>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</si>
  <si>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</si>
  <si>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</si>
  <si>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</si>
  <si>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</si>
  <si>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</si>
  <si>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</si>
  <si>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</si>
  <si>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</si>
  <si>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</si>
  <si>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</si>
  <si>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</si>
  <si>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</si>
  <si>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</si>
  <si>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</si>
  <si>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</si>
  <si>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</si>
  <si>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</si>
  <si>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</si>
  <si>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</si>
  <si>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</si>
  <si>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</si>
  <si>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</si>
  <si>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</si>
  <si>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</si>
  <si>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</si>
  <si>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</si>
  <si>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</si>
  <si>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</si>
  <si>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</si>
  <si>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</si>
  <si>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</si>
  <si>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</si>
  <si>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</si>
  <si>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</si>
  <si>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</si>
  <si>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</si>
  <si>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</si>
  <si>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</si>
  <si>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</si>
  <si>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</si>
  <si>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</si>
  <si>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</si>
  <si>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</si>
  <si>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</si>
  <si>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</si>
  <si>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</si>
  <si>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</si>
  <si>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</si>
  <si>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</si>
  <si>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</si>
  <si>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</si>
  <si>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</si>
  <si>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</si>
  <si>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</si>
  <si>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</si>
  <si>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</si>
  <si>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</si>
  <si>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</si>
  <si>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</si>
  <si>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</si>
  <si>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</si>
  <si>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</si>
  <si>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</si>
  <si>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</si>
  <si>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</si>
  <si>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</si>
  <si>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</si>
  <si>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</si>
  <si>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</si>
  <si>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</si>
  <si>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</si>
  <si>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</si>
  <si>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</si>
  <si>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</si>
  <si>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</si>
  <si>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</si>
  <si>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</si>
  <si>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</si>
  <si>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</si>
  <si>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</si>
  <si>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</si>
  <si>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</si>
  <si>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</si>
  <si>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</si>
  <si>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</si>
  <si>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</si>
  <si>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</si>
  <si>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</si>
  <si>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</si>
  <si>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</si>
  <si>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</si>
  <si>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</si>
  <si>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</si>
  <si>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</si>
  <si>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</si>
  <si>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</si>
  <si>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</si>
  <si>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</si>
  <si>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</si>
  <si>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</si>
  <si>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</si>
  <si>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</si>
  <si>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</si>
  <si>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</si>
  <si>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</si>
  <si>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</si>
  <si>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</si>
  <si>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</si>
  <si>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</si>
  <si>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</si>
  <si>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</si>
  <si>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</si>
  <si>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</si>
  <si>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</si>
  <si>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</si>
  <si>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</si>
  <si>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</si>
  <si>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</si>
  <si>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</si>
  <si>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</si>
  <si>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</si>
  <si>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</si>
  <si>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</si>
  <si>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</si>
  <si>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</si>
  <si>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</si>
  <si>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</si>
  <si>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</si>
  <si>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</si>
  <si>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</si>
  <si>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</si>
  <si>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</si>
  <si>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</si>
  <si>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</si>
  <si>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</si>
  <si>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</si>
  <si>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</si>
  <si>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</si>
  <si>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</si>
  <si>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</si>
  <si>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</si>
  <si>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</si>
  <si>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</si>
  <si>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</si>
  <si>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</si>
  <si>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</si>
  <si>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</si>
  <si>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</si>
  <si>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</si>
  <si>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</si>
  <si>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</si>
  <si>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</si>
  <si>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</si>
  <si>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</si>
  <si>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</si>
  <si>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</si>
  <si>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</si>
  <si>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</si>
  <si>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</si>
  <si>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</si>
  <si>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</si>
  <si>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</si>
  <si>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</si>
  <si>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</si>
  <si>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</si>
  <si>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</si>
  <si>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</si>
  <si>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</si>
  <si>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</si>
  <si>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</si>
  <si>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</si>
  <si>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</si>
  <si>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</si>
  <si>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</si>
  <si>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</si>
  <si>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</si>
  <si>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</si>
  <si>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</si>
  <si>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</si>
  <si>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</si>
  <si>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</si>
  <si>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</si>
  <si>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</si>
  <si>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</si>
  <si>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</si>
  <si>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</si>
  <si>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</si>
  <si>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</si>
  <si>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</si>
  <si>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</si>
  <si>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</si>
  <si>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</si>
  <si>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</si>
  <si>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</si>
  <si>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</si>
  <si>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</si>
  <si>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</si>
  <si>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</si>
  <si>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</si>
  <si>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</si>
  <si>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</si>
  <si>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</si>
  <si>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</si>
  <si>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</si>
  <si>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</si>
  <si>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</si>
  <si>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</si>
  <si>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</si>
  <si>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</si>
  <si>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</si>
  <si>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</si>
  <si>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</si>
  <si>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</si>
  <si>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</si>
  <si>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</si>
  <si>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</si>
  <si>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</si>
  <si>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</si>
  <si>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</si>
  <si>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</si>
  <si>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</si>
  <si>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</si>
  <si>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</si>
  <si>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</si>
  <si>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</si>
  <si>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</si>
  <si>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</si>
  <si>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</si>
  <si>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</si>
  <si>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</si>
  <si>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</si>
  <si>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</si>
  <si>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</si>
  <si>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</si>
  <si>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</si>
  <si>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</si>
  <si>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</si>
  <si>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</si>
  <si>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</si>
  <si>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</si>
  <si>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</si>
  <si>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</si>
  <si>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</si>
  <si>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</si>
  <si>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</si>
  <si>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</si>
  <si>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</si>
  <si>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</si>
  <si>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</si>
  <si>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</si>
  <si>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</si>
  <si>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</si>
  <si>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</si>
  <si>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</si>
  <si>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</si>
  <si>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</si>
  <si>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</si>
  <si>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</si>
  <si>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</si>
  <si>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</si>
  <si>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</si>
  <si>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</si>
  <si>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</si>
  <si>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</si>
  <si>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</si>
  <si>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</si>
  <si>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</si>
  <si>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</si>
  <si>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</si>
  <si>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</si>
  <si>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</si>
  <si>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</si>
  <si>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</si>
  <si>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</si>
  <si>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</si>
  <si>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</si>
  <si>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</si>
  <si>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</si>
  <si>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</si>
  <si>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</si>
  <si>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</si>
  <si>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</si>
  <si>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</si>
  <si>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</si>
  <si>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</si>
  <si>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</si>
  <si>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</si>
  <si>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</si>
  <si>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</si>
  <si>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</si>
  <si>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</si>
  <si>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</si>
  <si>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</si>
  <si>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</si>
  <si>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</si>
  <si>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</si>
  <si>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</si>
  <si>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</si>
  <si>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</si>
  <si>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</si>
  <si>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</si>
  <si>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</si>
  <si>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</si>
  <si>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</si>
  <si>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</si>
  <si>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</si>
  <si>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</si>
  <si>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</si>
  <si>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</si>
  <si>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</si>
  <si>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</si>
  <si>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</si>
  <si>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</si>
  <si>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</si>
  <si>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</si>
  <si>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</si>
  <si>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</si>
  <si>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</si>
  <si>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</si>
  <si>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</si>
  <si>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</si>
  <si>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</si>
  <si>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</si>
  <si>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</si>
  <si>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</si>
  <si>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</si>
  <si>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</si>
  <si>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</si>
  <si>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</si>
  <si>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</si>
  <si>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</si>
  <si>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</si>
  <si>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</si>
  <si>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</si>
  <si>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</si>
  <si>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</si>
  <si>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</si>
  <si>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</si>
  <si>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</si>
  <si>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</si>
  <si>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</si>
  <si>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</si>
  <si>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</si>
  <si>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</si>
  <si>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</si>
  <si>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</si>
  <si>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</si>
  <si>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</si>
  <si>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</si>
  <si>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</si>
  <si>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</si>
  <si>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</si>
  <si>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</si>
  <si>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</si>
  <si>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</si>
  <si>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</si>
  <si>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</si>
  <si>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</si>
  <si>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</si>
  <si>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</si>
  <si>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</si>
  <si>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</si>
  <si>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</si>
  <si>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</si>
  <si>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</si>
  <si>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</si>
  <si>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</si>
  <si>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</si>
  <si>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</si>
  <si>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</si>
  <si>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</si>
  <si>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</si>
  <si>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</si>
  <si>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</si>
  <si>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</si>
  <si>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</si>
  <si>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</si>
  <si>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</si>
  <si>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</si>
  <si>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</si>
  <si>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</si>
  <si>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</si>
  <si>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</si>
  <si>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</si>
  <si>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</si>
  <si>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</si>
  <si>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</si>
  <si>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</si>
  <si>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</si>
  <si>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</si>
  <si>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</si>
  <si>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</si>
  <si>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</si>
  <si>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</si>
  <si>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</si>
  <si>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</si>
  <si>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</si>
  <si>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</si>
  <si>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</si>
  <si>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</si>
  <si>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</si>
  <si>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</si>
  <si>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</si>
  <si>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</si>
  <si>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</si>
  <si>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</si>
  <si>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</si>
  <si>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</si>
  <si>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</si>
  <si>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</si>
  <si>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</si>
  <si>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</si>
  <si>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</si>
  <si>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</si>
  <si>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</si>
  <si>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</si>
  <si>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</si>
  <si>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</si>
  <si>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</si>
  <si>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</si>
  <si>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</si>
  <si>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</si>
  <si>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</si>
  <si>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</si>
  <si>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</si>
  <si>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</si>
  <si>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</si>
  <si>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</si>
  <si>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</si>
  <si>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</si>
  <si>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</si>
  <si>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</si>
  <si>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</si>
  <si>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</si>
  <si>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</si>
  <si>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</si>
  <si>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</si>
  <si>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</si>
  <si>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</si>
  <si>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</si>
  <si>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</si>
  <si>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</si>
  <si>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</si>
  <si>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</si>
  <si>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</si>
  <si>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</si>
  <si>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</si>
  <si>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</si>
  <si>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</si>
  <si>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</si>
  <si>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</si>
  <si>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</si>
  <si>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</si>
  <si>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</si>
  <si>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</si>
  <si>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</si>
  <si>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</si>
  <si>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</si>
  <si>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</si>
  <si>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</si>
  <si>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</si>
  <si>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</si>
  <si>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</si>
  <si>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</si>
  <si>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</si>
  <si>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</si>
  <si>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</si>
  <si>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</si>
  <si>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</si>
  <si>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</si>
  <si>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</si>
  <si>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</si>
  <si>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</si>
  <si>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</si>
  <si>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</si>
  <si>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</si>
  <si>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</si>
  <si>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</si>
  <si>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</si>
  <si>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</si>
  <si>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</si>
  <si>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</si>
  <si>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</si>
  <si>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</si>
  <si>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</si>
  <si>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</si>
  <si>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</si>
  <si>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</si>
  <si>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</si>
  <si>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</si>
  <si>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</si>
  <si>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</si>
  <si>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</si>
  <si>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</si>
  <si>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</si>
  <si>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</si>
  <si>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</si>
  <si>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</si>
  <si>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</si>
  <si>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</si>
  <si>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</si>
  <si>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</si>
  <si>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</si>
  <si>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</si>
  <si>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</si>
  <si>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</si>
  <si>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</si>
  <si>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</si>
  <si>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</si>
  <si>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</si>
  <si>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</si>
  <si>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</si>
  <si>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</si>
  <si>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</si>
  <si>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</si>
  <si>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</si>
  <si>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</si>
  <si>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</si>
  <si>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</si>
  <si>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</si>
  <si>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</si>
  <si>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</si>
  <si>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</si>
  <si>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</si>
  <si>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</si>
  <si>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</si>
  <si>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</si>
  <si>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</si>
  <si>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</si>
  <si>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</si>
  <si>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</si>
  <si>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</si>
  <si>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</si>
  <si>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</si>
  <si>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</si>
  <si>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</si>
  <si>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</si>
  <si>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</si>
  <si>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</si>
  <si>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</si>
  <si>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</si>
  <si>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</si>
  <si>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</si>
  <si>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</si>
  <si>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</si>
  <si>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</si>
  <si>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</si>
  <si>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</si>
  <si>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</si>
  <si>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</si>
  <si>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</si>
  <si>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</si>
  <si>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</si>
  <si>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</si>
  <si>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</si>
  <si>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</si>
  <si>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</si>
  <si>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</si>
  <si>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</si>
  <si>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</si>
  <si>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</si>
  <si>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</si>
  <si>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</si>
  <si>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</si>
  <si>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</si>
  <si>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</si>
  <si>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</si>
  <si>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</si>
  <si>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</si>
  <si>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</si>
  <si>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</si>
  <si>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</si>
  <si>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</si>
  <si>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</si>
  <si>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</si>
  <si>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</si>
  <si>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</si>
  <si>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</si>
  <si>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</si>
  <si>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</si>
  <si>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</si>
  <si>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</si>
  <si>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</si>
  <si>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</si>
  <si>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</si>
  <si>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</si>
  <si>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</si>
  <si>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</si>
  <si>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</si>
  <si>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</si>
  <si>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</si>
  <si>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</si>
  <si>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</si>
  <si>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</si>
  <si>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</si>
  <si>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</si>
  <si>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</si>
  <si>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</si>
  <si>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</si>
  <si>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</si>
  <si>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</si>
  <si>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</si>
  <si>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</si>
  <si>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</si>
  <si>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</si>
  <si>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</si>
  <si>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</si>
  <si>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</si>
  <si>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</si>
  <si>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</si>
  <si>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</si>
  <si>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</si>
  <si>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</si>
  <si>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</si>
  <si>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</si>
  <si>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</si>
  <si>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</si>
  <si>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</si>
  <si>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</si>
  <si>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</si>
  <si>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</si>
  <si>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</si>
  <si>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</si>
  <si>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</si>
  <si>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</si>
  <si>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</si>
  <si>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</si>
  <si>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</si>
  <si>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</si>
  <si>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</si>
  <si>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</si>
  <si>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</si>
  <si>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</si>
  <si>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</si>
  <si>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</si>
  <si>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</si>
  <si>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</si>
  <si>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</si>
  <si>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</si>
  <si>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</si>
  <si>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</si>
  <si>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</si>
  <si>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</si>
  <si>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</si>
  <si>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</si>
  <si>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</si>
  <si>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</si>
  <si>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</si>
  <si>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</si>
  <si>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</si>
  <si>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</si>
  <si>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</si>
  <si>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</si>
  <si>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</si>
  <si>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</si>
  <si>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</si>
  <si>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</si>
  <si>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</si>
  <si>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</si>
  <si>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</si>
  <si>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</si>
  <si>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</si>
  <si>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</si>
  <si>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</si>
  <si>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</si>
  <si>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</si>
  <si>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</si>
  <si>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</si>
  <si>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</si>
  <si>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</si>
  <si>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</si>
  <si>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</si>
  <si>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</si>
  <si>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</si>
  <si>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</si>
  <si>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</si>
  <si>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</si>
  <si>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</si>
  <si>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</si>
  <si>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</si>
  <si>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</si>
  <si>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</si>
  <si>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</si>
  <si>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</si>
  <si>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</si>
  <si>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</si>
  <si>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</si>
  <si>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</si>
  <si>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</si>
  <si>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</si>
  <si>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</si>
  <si>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</si>
  <si>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</si>
  <si>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</si>
  <si>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</si>
  <si>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</si>
  <si>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</si>
  <si>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</si>
  <si>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</si>
  <si>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</si>
  <si>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</si>
  <si>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</si>
  <si>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</si>
  <si>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</si>
  <si>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</si>
  <si>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</si>
  <si>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</si>
  <si>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</si>
  <si>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</si>
  <si>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</si>
  <si>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</si>
  <si>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</si>
  <si>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</si>
  <si>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</si>
  <si>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</si>
  <si>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</si>
  <si>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</si>
  <si>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</si>
  <si>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</si>
  <si>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</si>
  <si>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</si>
  <si>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</si>
  <si>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</si>
  <si>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</si>
  <si>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</si>
  <si>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</si>
  <si>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</si>
  <si>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</si>
  <si>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</si>
  <si>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</si>
  <si>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</si>
  <si>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</si>
  <si>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</si>
  <si>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</si>
  <si>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</si>
  <si>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</si>
  <si>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</si>
  <si>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</si>
  <si>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</si>
  <si>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</si>
  <si>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</si>
  <si>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</si>
  <si>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</si>
  <si>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</si>
  <si>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</si>
  <si>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</si>
  <si>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</si>
  <si>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</si>
  <si>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</si>
  <si>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</si>
  <si>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</si>
  <si>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</si>
  <si>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</si>
  <si>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</si>
  <si>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</si>
  <si>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</si>
  <si>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</si>
  <si>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</si>
  <si>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</si>
  <si>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</si>
  <si>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</si>
  <si>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</si>
  <si>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</si>
  <si>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</si>
  <si>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</si>
  <si>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</si>
  <si>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</si>
  <si>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</si>
  <si>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</si>
  <si>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</si>
  <si>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</si>
  <si>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</si>
  <si>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</si>
  <si>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</si>
  <si>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</si>
  <si>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</si>
  <si>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</si>
  <si>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</si>
  <si>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</si>
  <si>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</si>
  <si>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</si>
  <si>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</si>
  <si>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</si>
  <si>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</si>
  <si>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</si>
  <si>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</si>
  <si>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</si>
  <si>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</si>
  <si>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</si>
  <si>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</si>
  <si>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</si>
  <si>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</si>
  <si>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</si>
  <si>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</si>
  <si>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</si>
  <si>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</si>
  <si>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</si>
  <si>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</si>
  <si>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</si>
  <si>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</si>
  <si>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</si>
  <si>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</si>
  <si>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</si>
  <si>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</si>
  <si>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</si>
  <si>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</si>
  <si>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</si>
  <si>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</si>
  <si>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</si>
  <si>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</si>
  <si>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</si>
  <si>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</si>
  <si>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</si>
  <si>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</si>
  <si>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</si>
  <si>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</si>
  <si>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</si>
  <si>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</si>
  <si>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</si>
  <si>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</si>
  <si>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</si>
  <si>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</si>
  <si>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</si>
  <si>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</si>
  <si>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</si>
  <si>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</si>
  <si>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</si>
  <si>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</si>
  <si>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</si>
  <si>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</si>
  <si>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</si>
  <si>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</si>
  <si>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</si>
  <si>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</si>
  <si>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</si>
  <si>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</si>
  <si>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</si>
  <si>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</si>
  <si>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</si>
  <si>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</si>
  <si>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</si>
  <si>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</si>
  <si>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</si>
  <si>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</si>
  <si>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</si>
  <si>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</si>
  <si>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</si>
  <si>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</si>
  <si>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</si>
  <si>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</si>
  <si>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</si>
  <si>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</si>
  <si>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</si>
  <si>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</si>
  <si>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</si>
  <si>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</si>
  <si>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</si>
  <si>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</si>
  <si>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</si>
  <si>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</si>
  <si>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</si>
  <si>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</si>
  <si>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</si>
  <si>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</si>
  <si>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</si>
  <si>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</si>
  <si>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</si>
  <si>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</si>
  <si>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</si>
  <si>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</si>
  <si>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</si>
  <si>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</si>
  <si>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</si>
  <si>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</si>
  <si>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</si>
  <si>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</si>
  <si>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</si>
  <si>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</si>
  <si>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</si>
  <si>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</si>
  <si>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</si>
  <si>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</si>
  <si>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</si>
  <si>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</si>
  <si>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</si>
  <si>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</si>
  <si>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</si>
  <si>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</si>
  <si>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</si>
  <si>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</si>
  <si>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</si>
  <si>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</si>
  <si>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</si>
  <si>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</si>
  <si>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</si>
  <si>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</si>
  <si>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</si>
  <si>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</si>
  <si>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</si>
  <si>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</si>
  <si>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</si>
  <si>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</si>
  <si>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</si>
  <si>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</si>
  <si>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</si>
  <si>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</si>
  <si>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</si>
  <si>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</si>
  <si>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</si>
  <si>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</si>
  <si>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</si>
  <si>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</si>
  <si>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</si>
  <si>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</si>
  <si>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</si>
  <si>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</si>
  <si>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</si>
  <si>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</si>
  <si>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</si>
  <si>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</si>
  <si>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</si>
  <si>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</si>
  <si>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</si>
  <si>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</si>
  <si>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</si>
  <si>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</si>
  <si>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</si>
  <si>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</si>
  <si>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</si>
  <si>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</si>
  <si>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</si>
  <si>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</si>
  <si>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</si>
  <si>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</si>
  <si>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</si>
  <si>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</si>
  <si>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</si>
  <si>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</si>
  <si>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</si>
  <si>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</si>
  <si>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</si>
  <si>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</si>
  <si>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</si>
  <si>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</si>
  <si>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</si>
  <si>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</si>
  <si>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</si>
  <si>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</si>
  <si>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</si>
  <si>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</si>
  <si>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</si>
  <si>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</si>
  <si>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</si>
  <si>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</si>
  <si>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</si>
  <si>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</si>
  <si>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</si>
  <si>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</si>
  <si>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</si>
  <si>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</si>
  <si>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</si>
  <si>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</si>
  <si>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</si>
  <si>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</si>
  <si>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</si>
  <si>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</si>
  <si>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</si>
  <si>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</si>
  <si>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</si>
  <si>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</si>
  <si>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</si>
  <si>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</si>
  <si>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</si>
  <si>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</si>
  <si>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</si>
  <si>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</si>
  <si>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</si>
  <si>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</si>
  <si>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</si>
  <si>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</si>
  <si>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</si>
  <si>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</si>
  <si>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</si>
  <si>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</si>
  <si>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</si>
  <si>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</si>
  <si>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</si>
  <si>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</si>
  <si>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</si>
  <si>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</si>
  <si>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</si>
  <si>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</si>
  <si>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</si>
  <si>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</si>
  <si>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</si>
  <si>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</si>
  <si>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</si>
  <si>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</si>
  <si>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</si>
  <si>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</si>
  <si>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</si>
  <si>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</si>
  <si>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</si>
  <si>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</si>
  <si>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</si>
  <si>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</si>
  <si>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</si>
  <si>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</si>
  <si>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</si>
  <si>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</si>
  <si>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</si>
  <si>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</si>
  <si>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</si>
  <si>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</si>
  <si>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</si>
  <si>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</si>
  <si>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</si>
  <si>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</si>
  <si>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</si>
  <si>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</si>
  <si>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</si>
  <si>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</si>
  <si>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</si>
  <si>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</si>
  <si>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</si>
  <si>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</si>
  <si>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</si>
  <si>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</si>
  <si>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</si>
  <si>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</si>
  <si>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</si>
  <si>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</si>
  <si>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</si>
  <si>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</si>
  <si>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</si>
  <si>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</si>
  <si>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</si>
  <si>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</si>
  <si>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</si>
  <si>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</si>
  <si>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</si>
  <si>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</si>
  <si>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</si>
  <si>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</si>
  <si>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</si>
  <si>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</si>
  <si>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</si>
  <si>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</si>
  <si>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</si>
  <si>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</si>
  <si>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</si>
  <si>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</si>
  <si>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</si>
  <si>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</si>
  <si>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</si>
  <si>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</si>
  <si>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</si>
  <si>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</si>
  <si>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</si>
  <si>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</si>
  <si>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</si>
  <si>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</si>
  <si>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</si>
  <si>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</si>
  <si>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</si>
  <si>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</si>
  <si>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</si>
  <si>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</si>
  <si>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</si>
  <si>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</si>
  <si>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</si>
  <si>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</si>
  <si>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</si>
  <si>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</si>
  <si>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</si>
  <si>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</si>
  <si>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</si>
  <si>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</si>
  <si>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</si>
  <si>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</si>
  <si>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</si>
  <si>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</si>
  <si>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</si>
  <si>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</si>
  <si>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</si>
  <si>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</si>
  <si>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</si>
  <si>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</si>
  <si>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</si>
  <si>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</si>
  <si>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</si>
  <si>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</si>
  <si>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</si>
  <si>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</si>
  <si>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</si>
  <si>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</si>
  <si>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</si>
  <si>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</si>
  <si>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</si>
  <si>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</si>
  <si>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</si>
  <si>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</si>
  <si>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</si>
  <si>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</si>
  <si>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</si>
  <si>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</si>
  <si>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</si>
  <si>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</si>
  <si>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</si>
  <si>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</si>
  <si>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</si>
  <si>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</si>
  <si>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</si>
  <si>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</si>
  <si>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</si>
  <si>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</si>
  <si>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</si>
  <si>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</si>
  <si>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</si>
  <si>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</si>
  <si>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</si>
  <si>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</si>
  <si>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</si>
  <si>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</si>
  <si>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</si>
  <si>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</si>
  <si>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</si>
  <si>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</si>
  <si>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</si>
  <si>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</si>
  <si>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</si>
  <si>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</si>
  <si>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</si>
  <si>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</si>
  <si>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</si>
  <si>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</si>
  <si>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</si>
  <si>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</si>
  <si>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</si>
  <si>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</si>
  <si>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</si>
  <si>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</si>
  <si>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</si>
  <si>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</si>
  <si>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</si>
  <si>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</si>
  <si>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</si>
  <si>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</si>
  <si>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</si>
  <si>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</si>
  <si>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</si>
  <si>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</si>
  <si>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</si>
  <si>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</si>
  <si>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</si>
  <si>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</si>
  <si>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</si>
  <si>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</si>
  <si>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</si>
  <si>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</si>
  <si>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</si>
  <si>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</si>
  <si>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</si>
  <si>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</si>
  <si>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</si>
  <si>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</si>
  <si>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</si>
  <si>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</si>
  <si>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</si>
  <si>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</si>
  <si>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</si>
  <si>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</si>
  <si>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</si>
  <si>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</si>
  <si>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</si>
  <si>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</si>
  <si>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</si>
  <si>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</si>
  <si>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</si>
  <si>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</si>
  <si>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</si>
  <si>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</si>
  <si>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</si>
  <si>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</si>
  <si>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</si>
  <si>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</si>
  <si>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</si>
  <si>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</si>
  <si>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</si>
  <si>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</si>
  <si>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</si>
  <si>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</si>
  <si>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</si>
  <si>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</si>
  <si>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</si>
  <si>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</si>
  <si>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</si>
  <si>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</si>
  <si>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</si>
  <si>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</si>
  <si>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</si>
  <si>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</si>
  <si>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</si>
  <si>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</si>
  <si>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</si>
  <si>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</si>
  <si>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</si>
  <si>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</si>
  <si>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</si>
  <si>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</si>
  <si>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</si>
  <si>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</si>
  <si>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</si>
  <si>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</si>
  <si>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</si>
  <si>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</si>
  <si>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</si>
  <si>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</si>
  <si>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</si>
  <si>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</si>
  <si>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</si>
  <si>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</si>
  <si>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</si>
  <si>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</si>
  <si>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</si>
  <si>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</si>
  <si>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</si>
  <si>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</si>
  <si>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</si>
  <si>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</si>
  <si>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</si>
  <si>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</si>
  <si>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</si>
  <si>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</si>
  <si>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</si>
  <si>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</si>
  <si>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</si>
  <si>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</si>
  <si>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</si>
  <si>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</si>
  <si>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</si>
  <si>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</si>
  <si>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</si>
  <si>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</si>
  <si>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</si>
  <si>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</si>
  <si>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</si>
  <si>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</si>
  <si>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</si>
  <si>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</si>
  <si>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</si>
  <si>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</si>
  <si>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</si>
  <si>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</si>
  <si>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</si>
  <si>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</si>
  <si>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</si>
  <si>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</si>
  <si>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</si>
  <si>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</si>
  <si>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</si>
  <si>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</si>
  <si>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</si>
  <si>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</si>
  <si>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</si>
  <si>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</si>
  <si>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</si>
  <si>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</si>
  <si>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</si>
  <si>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</si>
  <si>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</si>
  <si>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</si>
  <si>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</si>
  <si>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</si>
  <si>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</si>
  <si>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</si>
  <si>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</si>
  <si>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</si>
  <si>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</si>
  <si>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</si>
  <si>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</si>
  <si>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</si>
  <si>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</si>
  <si>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</si>
  <si>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</si>
  <si>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</si>
  <si>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</si>
  <si>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</si>
  <si>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</si>
  <si>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</si>
  <si>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</si>
  <si>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</si>
  <si>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</si>
  <si>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</si>
  <si>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</si>
  <si>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</si>
  <si>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</si>
  <si>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</si>
  <si>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</si>
  <si>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</si>
  <si>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</si>
  <si>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</si>
  <si>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</si>
  <si>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</si>
  <si>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</si>
  <si>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</si>
  <si>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</si>
  <si>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</si>
  <si>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</si>
  <si>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</si>
  <si>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</si>
  <si>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</si>
  <si>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</si>
  <si>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</si>
  <si>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</si>
  <si>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</si>
  <si>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</si>
  <si>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</si>
  <si>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</si>
  <si>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</si>
  <si>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</si>
  <si>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</si>
  <si>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</si>
  <si>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</si>
  <si>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</si>
  <si>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</si>
  <si>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</si>
  <si>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</si>
  <si>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</si>
  <si>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</si>
  <si>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</si>
  <si>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</si>
  <si>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</si>
  <si>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</si>
  <si>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</si>
  <si>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</si>
  <si>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</si>
  <si>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</si>
  <si>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</si>
  <si>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</si>
  <si>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</si>
  <si>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</si>
  <si>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</si>
  <si>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</si>
  <si>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</si>
  <si>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</si>
  <si>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</si>
  <si>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</si>
  <si>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</si>
  <si>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</si>
  <si>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</si>
  <si>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</si>
  <si>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</si>
  <si>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</si>
  <si>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</si>
  <si>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</si>
  <si>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</si>
  <si>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</si>
  <si>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</si>
  <si>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</si>
  <si>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</si>
  <si>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</si>
  <si>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</si>
  <si>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</si>
  <si>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</si>
  <si>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</si>
  <si>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</si>
  <si>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</si>
  <si>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</si>
  <si>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</si>
  <si>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</si>
  <si>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</si>
  <si>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</si>
  <si>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</si>
  <si>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</si>
  <si>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</si>
  <si>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</si>
  <si>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</si>
  <si>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</si>
  <si>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</si>
  <si>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</si>
  <si>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</si>
  <si>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</si>
  <si>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</si>
  <si>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</si>
  <si>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</si>
  <si>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</si>
  <si>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</si>
  <si>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</si>
  <si>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</si>
  <si>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</si>
  <si>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</si>
  <si>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</si>
  <si>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</si>
  <si>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</si>
  <si>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</si>
  <si>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</si>
  <si>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</si>
  <si>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</si>
  <si>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</si>
  <si>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</si>
  <si>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</si>
  <si>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</si>
  <si>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</si>
  <si>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</si>
  <si>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</si>
  <si>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</si>
  <si>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</si>
  <si>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</si>
  <si>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</si>
  <si>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</si>
  <si>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</si>
  <si>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</si>
  <si>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</si>
  <si>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</si>
  <si>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</si>
  <si>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</si>
  <si>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</si>
  <si>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</si>
  <si>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</si>
  <si>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</si>
  <si>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</si>
  <si>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</si>
  <si>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</si>
  <si>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</si>
  <si>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</si>
  <si>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</si>
  <si>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</si>
  <si>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</si>
  <si>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</si>
  <si>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</si>
  <si>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</si>
  <si>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</si>
  <si>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</si>
  <si>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</si>
  <si>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</si>
  <si>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</si>
  <si>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</si>
  <si>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</si>
  <si>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</si>
  <si>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</si>
  <si>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</si>
  <si>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</si>
  <si>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</si>
  <si>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</si>
  <si>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</si>
  <si>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</si>
  <si>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</si>
  <si>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</si>
  <si>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</si>
  <si>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</si>
  <si>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</si>
  <si>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</si>
  <si>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</si>
  <si>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</si>
  <si>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</si>
  <si>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</si>
  <si>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</si>
  <si>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</si>
  <si>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</si>
  <si>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</si>
  <si>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</si>
  <si>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</si>
  <si>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</si>
  <si>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</si>
  <si>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</si>
  <si>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</si>
  <si>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</si>
  <si>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</si>
  <si>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</si>
  <si>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</si>
  <si>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</si>
  <si>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</si>
  <si>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</si>
  <si>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</si>
  <si>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</si>
  <si>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</si>
  <si>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</si>
  <si>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</si>
  <si>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</si>
  <si>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</si>
  <si>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</si>
  <si>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</si>
  <si>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</si>
  <si>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</si>
  <si>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</si>
  <si>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</si>
  <si>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</si>
  <si>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</si>
  <si>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</si>
  <si>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</si>
  <si>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</si>
  <si>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</si>
  <si>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</si>
  <si>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</si>
  <si>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</si>
  <si>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</si>
  <si>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</si>
  <si>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</si>
  <si>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</si>
  <si>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</si>
  <si>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</si>
  <si>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</si>
  <si>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</si>
  <si>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</si>
  <si>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</si>
  <si>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</si>
  <si>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</si>
  <si>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</si>
  <si>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</si>
  <si>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</si>
  <si>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</si>
  <si>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</si>
  <si>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</si>
  <si>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</si>
  <si>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</si>
  <si>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</si>
  <si>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</si>
  <si>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</si>
  <si>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</si>
  <si>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</si>
  <si>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</si>
  <si>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</si>
  <si>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</si>
  <si>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</si>
  <si>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</si>
  <si>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</si>
  <si>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</si>
  <si>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</si>
  <si>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</si>
  <si>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</si>
  <si>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</si>
  <si>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</si>
  <si>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</si>
  <si>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</si>
  <si>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</si>
  <si>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</si>
  <si>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</si>
  <si>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</si>
  <si>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</si>
  <si>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</si>
  <si>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</si>
  <si>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</si>
  <si>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</si>
  <si>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</si>
  <si>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</si>
  <si>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</si>
  <si>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</si>
  <si>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</si>
  <si>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</si>
  <si>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</si>
  <si>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</si>
  <si>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</si>
  <si>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</si>
  <si>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</si>
  <si>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</si>
  <si>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</si>
  <si>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</si>
  <si>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</si>
  <si>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</si>
  <si>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</si>
  <si>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</si>
  <si>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</si>
  <si>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</si>
  <si>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</si>
  <si>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</si>
  <si>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</si>
  <si>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</si>
  <si>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</si>
  <si>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</si>
  <si>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</si>
  <si>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</si>
  <si>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</si>
  <si>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</si>
  <si>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</si>
  <si>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</si>
  <si>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</si>
  <si>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</si>
  <si>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</si>
  <si>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</si>
  <si>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</si>
  <si>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</si>
  <si>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</si>
  <si>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</si>
  <si>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</si>
  <si>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</si>
  <si>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</si>
  <si>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</si>
  <si>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</si>
  <si>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</si>
  <si>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</si>
  <si>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</si>
  <si>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</si>
  <si>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</si>
  <si>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</si>
  <si>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</si>
  <si>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</si>
  <si>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</si>
  <si>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</si>
  <si>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</si>
  <si>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</si>
  <si>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</si>
  <si>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</si>
  <si>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</si>
  <si>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</si>
  <si>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</si>
  <si>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</si>
  <si>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</si>
  <si>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</si>
  <si>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</si>
  <si>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</si>
  <si>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</si>
  <si>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</si>
  <si>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</si>
  <si>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</si>
  <si>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</si>
  <si>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</si>
  <si>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</si>
  <si>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</si>
  <si>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</si>
  <si>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</si>
  <si>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</si>
  <si>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</si>
  <si>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</si>
  <si>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</si>
  <si>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</si>
  <si>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</si>
  <si>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</si>
  <si>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</si>
  <si>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</si>
  <si>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</si>
  <si>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</si>
  <si>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</si>
  <si>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</si>
  <si>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</si>
  <si>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</si>
  <si>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</si>
  <si>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</si>
  <si>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</si>
  <si>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</si>
  <si>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</si>
  <si>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</si>
  <si>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</si>
  <si>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</si>
  <si>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</si>
  <si>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</si>
  <si>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</si>
  <si>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</si>
  <si>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</si>
  <si>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</si>
  <si>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</si>
  <si>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</si>
  <si>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</si>
  <si>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</si>
  <si>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</si>
  <si>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</si>
  <si>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</si>
  <si>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</si>
  <si>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</si>
  <si>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</si>
  <si>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</si>
  <si>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</si>
  <si>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</si>
  <si>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</si>
  <si>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</si>
  <si>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</si>
  <si>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</si>
  <si>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</si>
  <si>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</si>
  <si>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</si>
  <si>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</si>
  <si>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</si>
  <si>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</si>
  <si>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</si>
  <si>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</si>
  <si>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</si>
  <si>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</si>
  <si>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</si>
  <si>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</si>
  <si>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</si>
  <si>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</si>
  <si>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</si>
  <si>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</si>
  <si>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</si>
  <si>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</si>
  <si>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</si>
  <si>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</si>
  <si>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</si>
  <si>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</si>
  <si>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</si>
  <si>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</si>
  <si>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</si>
  <si>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</si>
  <si>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</si>
  <si>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</si>
  <si>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</si>
  <si>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</si>
  <si>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</si>
  <si>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</si>
  <si>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</si>
  <si>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</si>
  <si>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</si>
  <si>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</si>
  <si>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</si>
  <si>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</si>
  <si>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</si>
  <si>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</si>
  <si>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</si>
  <si>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</si>
  <si>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</si>
  <si>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</si>
  <si>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</si>
  <si>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</si>
  <si>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</si>
  <si>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</si>
  <si>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</si>
  <si>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</si>
  <si>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</si>
  <si>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</si>
  <si>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</si>
  <si>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</si>
  <si>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</si>
  <si>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</si>
  <si>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</si>
  <si>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</si>
  <si>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</si>
  <si>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</si>
  <si>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</si>
  <si>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</si>
  <si>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</si>
  <si>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</si>
  <si>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</si>
  <si>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</si>
  <si>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</si>
  <si>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</si>
  <si>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</si>
  <si>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</si>
  <si>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</si>
  <si>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</si>
  <si>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</si>
  <si>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</si>
  <si>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</si>
  <si>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</si>
  <si>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</si>
  <si>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</si>
  <si>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</si>
  <si>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</si>
  <si>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</si>
  <si>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</si>
  <si>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</si>
  <si>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</si>
  <si>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</si>
  <si>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</si>
  <si>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</si>
  <si>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</si>
  <si>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</si>
  <si>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</si>
  <si>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</si>
  <si>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</si>
  <si>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</si>
  <si>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</si>
  <si>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</si>
  <si>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</si>
  <si>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</si>
  <si>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</si>
  <si>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</si>
  <si>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</si>
  <si>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</si>
  <si>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</si>
  <si>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</si>
  <si>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</si>
  <si>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</si>
  <si>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</si>
  <si>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</si>
  <si>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</si>
  <si>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</si>
  <si>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</si>
  <si>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</si>
  <si>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</si>
  <si>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</si>
  <si>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</si>
  <si>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</si>
  <si>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</si>
  <si>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</si>
  <si>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</si>
  <si>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</si>
  <si>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</si>
  <si>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</si>
  <si>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</si>
  <si>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</si>
  <si>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</si>
  <si>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</si>
  <si>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</si>
  <si>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</si>
  <si>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</si>
  <si>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</si>
  <si>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</si>
  <si>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</si>
  <si>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</si>
  <si>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</si>
  <si>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</si>
  <si>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</si>
  <si>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</si>
  <si>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</si>
  <si>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</si>
  <si>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</si>
  <si>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</si>
  <si>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</si>
  <si>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</si>
  <si>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</si>
  <si>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</si>
  <si>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</si>
  <si>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</si>
  <si>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</si>
  <si>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</si>
  <si>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</si>
  <si>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</si>
  <si>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</si>
  <si>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</si>
  <si>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</si>
  <si>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</si>
  <si>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</si>
  <si>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</si>
  <si>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</si>
  <si>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</si>
  <si>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</si>
  <si>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</si>
  <si>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</si>
  <si>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</si>
  <si>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</si>
  <si>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</si>
  <si>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</si>
  <si>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</si>
  <si>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</si>
  <si>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</si>
  <si>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</si>
  <si>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</si>
  <si>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</si>
  <si>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</si>
  <si>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</si>
  <si>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</si>
  <si>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</si>
  <si>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</si>
  <si>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</si>
  <si>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</si>
  <si>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</si>
  <si>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</si>
  <si>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</si>
  <si>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</si>
  <si>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</si>
  <si>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</si>
  <si>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</si>
  <si>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</si>
  <si>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</si>
  <si>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</si>
  <si>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</si>
  <si>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</si>
  <si>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</si>
  <si>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</si>
  <si>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</si>
  <si>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</si>
  <si>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</si>
  <si>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</si>
  <si>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</si>
  <si>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</si>
  <si>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</si>
  <si>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</si>
  <si>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</si>
  <si>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</si>
  <si>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</si>
  <si>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</si>
  <si>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</si>
  <si>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</si>
  <si>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</si>
  <si>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</si>
  <si>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</si>
  <si>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</si>
  <si>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</si>
  <si>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</si>
  <si>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</si>
  <si>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</si>
  <si>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</si>
  <si>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</si>
  <si>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</si>
  <si>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</si>
  <si>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</si>
  <si>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</si>
  <si>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</si>
  <si>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</si>
  <si>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</si>
  <si>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</si>
  <si>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</si>
  <si>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</si>
  <si>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</si>
  <si>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</si>
  <si>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</si>
  <si>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</si>
  <si>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</si>
  <si>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</si>
  <si>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</si>
  <si>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</si>
  <si>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</si>
  <si>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</si>
  <si>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</si>
  <si>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</si>
  <si>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</si>
  <si>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</si>
  <si>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</si>
  <si>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</si>
  <si>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</si>
  <si>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</si>
  <si>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</si>
  <si>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</si>
  <si>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</si>
  <si>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</si>
  <si>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</si>
  <si>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</si>
  <si>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</si>
  <si>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</si>
  <si>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</si>
  <si>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</si>
  <si>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</si>
  <si>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</si>
  <si>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</si>
  <si>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</si>
  <si>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</si>
  <si>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</si>
  <si>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</si>
  <si>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</si>
  <si>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</si>
  <si>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</si>
  <si>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</si>
  <si>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</si>
  <si>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</si>
  <si>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</si>
  <si>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</si>
  <si>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</si>
  <si>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</si>
  <si>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</si>
  <si>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</si>
  <si>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</si>
  <si>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</si>
  <si>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</si>
  <si>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</si>
  <si>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</si>
  <si>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</si>
  <si>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</si>
  <si>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</si>
  <si>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</si>
  <si>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</si>
  <si>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</si>
  <si>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</si>
  <si>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</si>
  <si>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</si>
  <si>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</si>
  <si>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</si>
  <si>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</si>
  <si>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</si>
  <si>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</si>
  <si>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</si>
  <si>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</si>
  <si>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</si>
  <si>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</si>
  <si>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</si>
  <si>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</si>
  <si>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</si>
  <si>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</si>
  <si>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</si>
  <si>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</si>
  <si>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</si>
  <si>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</si>
  <si>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</si>
  <si>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</si>
  <si>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</si>
  <si>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</si>
  <si>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</si>
  <si>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</si>
  <si>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</si>
  <si>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</si>
  <si>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</si>
  <si>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</si>
  <si>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</si>
  <si>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</si>
  <si>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</si>
  <si>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</si>
  <si>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</si>
  <si>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</si>
  <si>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</si>
  <si>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</si>
  <si>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</si>
  <si>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</si>
  <si>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</si>
  <si>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</si>
  <si>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</si>
  <si>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</si>
  <si>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</si>
  <si>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</si>
  <si>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</si>
  <si>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</si>
  <si>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</si>
  <si>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</si>
  <si>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</si>
  <si>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</si>
  <si>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</si>
  <si>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</si>
  <si>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</si>
  <si>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</si>
  <si>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</si>
  <si>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</si>
  <si>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</si>
  <si>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</si>
  <si>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</si>
  <si>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</si>
  <si>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</si>
  <si>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</si>
  <si>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</si>
  <si>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</si>
  <si>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</si>
  <si>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</si>
  <si>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</si>
  <si>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</si>
  <si>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</si>
  <si>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</si>
  <si>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</si>
  <si>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</si>
  <si>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</si>
  <si>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</si>
  <si>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</si>
  <si>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</si>
  <si>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</si>
  <si>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</si>
  <si>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</si>
  <si>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</si>
  <si>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</si>
  <si>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</si>
  <si>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</si>
  <si>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</si>
  <si>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</si>
  <si>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</si>
  <si>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</si>
  <si>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</si>
  <si>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</si>
  <si>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</si>
  <si>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</si>
  <si>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</si>
  <si>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</si>
  <si>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</si>
  <si>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</si>
  <si>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</si>
  <si>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</si>
  <si>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</si>
  <si>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</si>
  <si>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</si>
  <si>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</si>
  <si>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</si>
  <si>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</si>
  <si>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</si>
  <si>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</si>
  <si>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</si>
  <si>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</si>
  <si>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</si>
  <si>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</si>
  <si>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</si>
  <si>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</si>
  <si>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</si>
  <si>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</si>
  <si>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</si>
  <si>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</si>
  <si>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</si>
  <si>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</si>
  <si>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</si>
  <si>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</si>
  <si>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</si>
  <si>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</si>
  <si>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</si>
  <si>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</si>
  <si>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</si>
  <si>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</si>
  <si>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</si>
  <si>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</si>
  <si>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</si>
  <si>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</si>
  <si>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</si>
  <si>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</si>
  <si>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</si>
  <si>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</si>
  <si>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</si>
  <si>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</si>
  <si>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</si>
  <si>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</si>
  <si>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</si>
  <si>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</si>
  <si>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</si>
  <si>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</si>
  <si>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</si>
  <si>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</si>
  <si>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</si>
  <si>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</si>
  <si>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</si>
  <si>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</si>
  <si>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</si>
  <si>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</si>
  <si>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</si>
  <si>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</si>
  <si>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</si>
  <si>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</si>
  <si>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</si>
  <si>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</si>
  <si>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</si>
  <si>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</si>
  <si>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</si>
  <si>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</si>
  <si>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</si>
  <si>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</si>
  <si>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</si>
  <si>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</si>
  <si>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</si>
  <si>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</si>
  <si>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</si>
  <si>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</si>
  <si>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</si>
  <si>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</si>
  <si>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</si>
  <si>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</si>
  <si>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</si>
  <si>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</si>
  <si>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</si>
  <si>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</si>
  <si>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</si>
  <si>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</si>
  <si>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</si>
  <si>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</si>
  <si>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</si>
  <si>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</si>
  <si>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</si>
  <si>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</si>
  <si>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</si>
  <si>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</si>
  <si>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</si>
  <si>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</si>
  <si>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</si>
  <si>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</si>
  <si>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</si>
  <si>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</si>
  <si>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</si>
  <si>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</si>
  <si>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</si>
  <si>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</si>
  <si>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</si>
  <si>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</si>
  <si>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</si>
  <si>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</si>
  <si>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</si>
  <si>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</si>
  <si>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</si>
  <si>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</si>
  <si>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</si>
  <si>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</si>
  <si>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</si>
  <si>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</si>
  <si>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</si>
  <si>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</si>
  <si>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</si>
  <si>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</si>
  <si>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</si>
  <si>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</si>
  <si>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</si>
  <si>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</si>
  <si>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</si>
  <si>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</si>
  <si>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</si>
  <si>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</si>
  <si>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</si>
  <si>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</si>
  <si>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</si>
  <si>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</si>
  <si>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</si>
  <si>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</si>
  <si>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</si>
  <si>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</si>
  <si>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</si>
  <si>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</si>
  <si>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</si>
  <si>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</si>
  <si>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</si>
  <si>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</si>
  <si>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</si>
  <si>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</si>
  <si>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</si>
  <si>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</si>
  <si>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</si>
  <si>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</si>
  <si>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</si>
  <si>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</si>
  <si>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</si>
  <si>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</si>
  <si>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</si>
  <si>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</si>
  <si>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</si>
  <si>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</si>
  <si>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</si>
  <si>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</si>
  <si>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</si>
  <si>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</si>
  <si>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</si>
  <si>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</si>
  <si>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</si>
  <si>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</si>
  <si>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</si>
  <si>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</si>
  <si>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</si>
  <si>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</si>
  <si>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</si>
  <si>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</si>
  <si>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</si>
  <si>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</si>
  <si>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</si>
  <si>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</si>
  <si>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</si>
  <si>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</si>
  <si>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</si>
  <si>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</si>
  <si>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</si>
  <si>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</si>
  <si>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</si>
  <si>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</si>
  <si>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</si>
  <si>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</si>
  <si>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</si>
  <si>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</si>
  <si>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</si>
  <si>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</si>
  <si>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</si>
  <si>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</si>
  <si>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</si>
  <si>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</si>
  <si>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</si>
  <si>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</si>
  <si>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</si>
  <si>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</si>
  <si>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</si>
  <si>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</si>
  <si>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</si>
  <si>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</si>
  <si>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</si>
  <si>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</si>
  <si>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</si>
  <si>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</si>
  <si>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</si>
  <si>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</si>
  <si>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</si>
  <si>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</si>
  <si>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</si>
  <si>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</si>
  <si>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</si>
  <si>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</si>
  <si>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</si>
  <si>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</si>
  <si>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</si>
  <si>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</si>
  <si>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</si>
  <si>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</si>
  <si>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</si>
  <si>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</si>
  <si>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</si>
  <si>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</si>
  <si>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</si>
  <si>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</si>
  <si>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</si>
  <si>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</si>
  <si>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</si>
  <si>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</si>
  <si>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</si>
  <si>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</si>
  <si>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</si>
  <si>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</si>
  <si>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</si>
  <si>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</si>
  <si>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</si>
  <si>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</si>
  <si>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</si>
  <si>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</si>
  <si>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</si>
  <si>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</si>
  <si>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</si>
  <si>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</si>
  <si>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</si>
  <si>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</si>
  <si>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</si>
  <si>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</si>
  <si>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</si>
  <si>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</si>
  <si>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</si>
  <si>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</si>
  <si>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</si>
  <si>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</si>
  <si>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</si>
  <si>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</si>
  <si>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</si>
  <si>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</si>
  <si>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</si>
  <si>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</si>
  <si>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</si>
  <si>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</si>
  <si>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</si>
  <si>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</si>
  <si>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</si>
  <si>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</si>
  <si>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</si>
  <si>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</si>
  <si>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</si>
  <si>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</si>
  <si>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</si>
  <si>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</si>
  <si>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</si>
  <si>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</si>
  <si>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</si>
  <si>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</si>
  <si>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</si>
  <si>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</si>
  <si>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</si>
  <si>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</si>
  <si>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</si>
  <si>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</si>
  <si>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</si>
  <si>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</si>
  <si>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</si>
  <si>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</si>
  <si>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</si>
  <si>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</si>
  <si>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</si>
  <si>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</si>
  <si>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</si>
  <si>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</si>
  <si>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</si>
  <si>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</si>
  <si>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</si>
  <si>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</si>
  <si>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</si>
  <si>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</si>
  <si>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</si>
  <si>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</si>
  <si>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</si>
  <si>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</si>
  <si>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</si>
  <si>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</si>
  <si>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</si>
  <si>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</si>
  <si>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</si>
  <si>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</si>
  <si>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</si>
  <si>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</si>
  <si>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</si>
  <si>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</si>
  <si>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</si>
  <si>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</si>
  <si>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</si>
  <si>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</si>
  <si>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</si>
  <si>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</si>
  <si>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</si>
  <si>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</si>
  <si>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</si>
  <si>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</si>
  <si>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</si>
  <si>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</si>
  <si>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</si>
  <si>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</si>
  <si>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</si>
  <si>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</si>
  <si>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</si>
  <si>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</si>
  <si>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</si>
  <si>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</si>
  <si>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</si>
  <si>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</si>
  <si>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</si>
  <si>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</si>
  <si>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</si>
  <si>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</si>
  <si>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</si>
  <si>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</si>
  <si>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</si>
  <si>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</si>
  <si>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</si>
  <si>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</si>
  <si>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</si>
  <si>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</si>
  <si>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</si>
  <si>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</si>
  <si>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</si>
  <si>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</si>
  <si>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</si>
  <si>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</si>
  <si>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</si>
  <si>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</si>
  <si>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</si>
  <si>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</si>
  <si>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</si>
  <si>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</si>
  <si>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</si>
  <si>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</si>
  <si>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</si>
  <si>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</si>
  <si>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</si>
  <si>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</si>
  <si>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</si>
  <si>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</si>
  <si>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</si>
  <si>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</si>
  <si>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</si>
  <si>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</si>
  <si>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</si>
  <si>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</si>
  <si>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</si>
  <si>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</si>
  <si>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</si>
  <si>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</si>
  <si>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</si>
  <si>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</si>
  <si>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</si>
  <si>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</si>
  <si>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</si>
  <si>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</si>
  <si>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</si>
  <si>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</si>
  <si>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</si>
  <si>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</si>
  <si>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</si>
  <si>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</si>
  <si>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</si>
  <si>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</si>
  <si>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</si>
  <si>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</si>
  <si>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</si>
  <si>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</si>
  <si>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</si>
  <si>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</si>
  <si>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</si>
  <si>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</si>
  <si>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</si>
  <si>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</si>
  <si>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</si>
  <si>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</si>
  <si>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</si>
  <si>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</si>
  <si>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</si>
  <si>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</si>
  <si>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</si>
  <si>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</si>
  <si>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</si>
  <si>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</si>
  <si>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</si>
  <si>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</si>
  <si>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</si>
  <si>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</si>
  <si>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</si>
  <si>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</si>
  <si>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</si>
  <si>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</si>
  <si>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</si>
  <si>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</si>
  <si>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</si>
  <si>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</si>
  <si>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</si>
  <si>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</si>
  <si>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</si>
  <si>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</si>
  <si>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</si>
  <si>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</si>
  <si>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</si>
  <si>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</si>
  <si>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</si>
  <si>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</si>
  <si>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</si>
  <si>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</si>
  <si>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</si>
  <si>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</si>
  <si>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</si>
  <si>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</si>
  <si>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</si>
  <si>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</si>
  <si>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</si>
  <si>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</si>
  <si>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</si>
  <si>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</si>
  <si>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</si>
  <si>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</si>
  <si>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</si>
  <si>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</si>
  <si>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</si>
  <si>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</si>
  <si>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</si>
  <si>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</si>
  <si>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</si>
  <si>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</si>
  <si>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</si>
  <si>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</si>
  <si>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</si>
  <si>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</si>
  <si>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</si>
  <si>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</si>
  <si>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</si>
  <si>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</si>
  <si>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</si>
  <si>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</si>
  <si>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</si>
  <si>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</si>
  <si>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</si>
  <si>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</si>
  <si>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</si>
  <si>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</si>
  <si>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</si>
  <si>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</si>
  <si>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</si>
  <si>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</si>
  <si>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</si>
  <si>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</si>
  <si>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</si>
  <si>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</si>
  <si>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</si>
  <si>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</si>
  <si>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</si>
  <si>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</si>
  <si>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</si>
  <si>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</si>
  <si>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</si>
  <si>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</si>
  <si>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</si>
  <si>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</si>
  <si>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</si>
  <si>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</si>
  <si>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</si>
  <si>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</si>
  <si>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</si>
  <si>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</si>
  <si>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</si>
  <si>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</si>
  <si>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</si>
  <si>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</si>
  <si>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</si>
  <si>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</si>
  <si>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</si>
  <si>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</si>
  <si>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</si>
  <si>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</si>
  <si>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</si>
  <si>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</si>
  <si>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</si>
  <si>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</si>
  <si>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</si>
  <si>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</si>
  <si>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</si>
  <si>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</si>
  <si>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</si>
  <si>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</si>
  <si>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</si>
  <si>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</si>
  <si>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</si>
  <si>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</si>
  <si>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</si>
  <si>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</si>
  <si>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</si>
  <si>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</si>
  <si>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</si>
  <si>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</si>
  <si>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</si>
  <si>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</si>
  <si>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</si>
  <si>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</si>
  <si>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</si>
  <si>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</si>
  <si>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</si>
  <si>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</si>
  <si>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</si>
  <si>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</si>
  <si>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</si>
  <si>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</si>
  <si>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</si>
  <si>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</si>
  <si>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</si>
  <si>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</si>
  <si>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</si>
  <si>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</si>
  <si>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</si>
  <si>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</si>
  <si>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</si>
  <si>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</si>
  <si>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</si>
  <si>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</si>
  <si>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</si>
  <si>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</si>
  <si>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</si>
  <si>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</si>
  <si>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</si>
  <si>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</si>
  <si>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</si>
  <si>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</si>
  <si>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</si>
  <si>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</si>
  <si>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</si>
  <si>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</si>
  <si>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</si>
  <si>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</si>
  <si>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</si>
  <si>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</si>
  <si>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</si>
  <si>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</si>
  <si>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</si>
  <si>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</si>
  <si>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</si>
  <si>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</si>
  <si>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</si>
  <si>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</si>
  <si>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</si>
  <si>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</si>
  <si>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</si>
  <si>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</si>
  <si>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</si>
  <si>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</si>
  <si>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</si>
  <si>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</si>
  <si>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</si>
  <si>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</si>
  <si>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</si>
  <si>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</si>
  <si>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</si>
  <si>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</si>
  <si>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</si>
  <si>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</si>
  <si>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</si>
  <si>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</si>
  <si>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</si>
  <si>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</si>
  <si>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</si>
  <si>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</si>
  <si>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</si>
  <si>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</si>
  <si>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</si>
  <si>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</si>
  <si>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</si>
  <si>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</si>
  <si>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</si>
  <si>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</si>
  <si>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</si>
  <si>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</si>
  <si>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</si>
  <si>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</si>
  <si>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</si>
  <si>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</si>
  <si>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</si>
  <si>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</si>
  <si>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</si>
  <si>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</si>
  <si>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</si>
  <si>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</si>
  <si>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</si>
  <si>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</si>
  <si>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</si>
  <si>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</si>
  <si>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</si>
  <si>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</si>
  <si>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</si>
  <si>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</si>
  <si>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</si>
  <si>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</si>
  <si>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</si>
  <si>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</si>
  <si>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</si>
  <si>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</si>
  <si>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</si>
  <si>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</si>
  <si>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</si>
  <si>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</si>
  <si>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</si>
  <si>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</si>
  <si>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</si>
  <si>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</si>
  <si>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</si>
  <si>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</si>
  <si>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</si>
  <si>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</si>
  <si>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</si>
  <si>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</si>
  <si>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</si>
  <si>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</si>
  <si>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</si>
  <si>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</si>
  <si>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</si>
  <si>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</si>
  <si>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</si>
  <si>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</si>
  <si>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</si>
  <si>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</si>
  <si>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</si>
  <si>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</si>
  <si>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</si>
  <si>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</si>
  <si>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</si>
  <si>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</si>
  <si>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</si>
  <si>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</si>
  <si>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</si>
  <si>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</si>
  <si>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</si>
  <si>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</si>
  <si>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</si>
  <si>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</si>
  <si>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</si>
  <si>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</si>
  <si>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</si>
  <si>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</si>
  <si>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</si>
  <si>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</si>
  <si>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</si>
  <si>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</si>
  <si>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</si>
  <si>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</si>
  <si>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</si>
  <si>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</si>
  <si>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</si>
  <si>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</si>
  <si>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</si>
  <si>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</si>
  <si>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</si>
  <si>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</si>
  <si>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</si>
  <si>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</si>
  <si>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</si>
  <si>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</si>
  <si>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</si>
  <si>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</si>
  <si>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</si>
  <si>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</si>
  <si>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</si>
  <si>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</si>
  <si>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</si>
  <si>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</si>
  <si>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</si>
  <si>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</si>
  <si>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</si>
  <si>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</si>
  <si>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</si>
  <si>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</si>
  <si>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</si>
  <si>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</si>
  <si>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</si>
  <si>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</si>
  <si>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</si>
  <si>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</si>
  <si>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</si>
  <si>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</si>
  <si>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</si>
  <si>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</si>
  <si>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</si>
  <si>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</si>
  <si>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</si>
  <si>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</si>
  <si>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</si>
  <si>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</si>
  <si>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</si>
  <si>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</si>
  <si>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</si>
  <si>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</si>
  <si>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</si>
  <si>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</si>
  <si>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</si>
  <si>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</si>
  <si>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</si>
  <si>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</si>
  <si>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</si>
  <si>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</si>
  <si>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</si>
  <si>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</si>
  <si>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</si>
  <si>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</si>
  <si>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</si>
  <si>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</si>
  <si>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</si>
  <si>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</si>
  <si>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</si>
  <si>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</si>
  <si>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</si>
  <si>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</si>
  <si>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</si>
  <si>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</si>
  <si>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</si>
  <si>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</si>
  <si>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</si>
  <si>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</si>
  <si>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</si>
  <si>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</si>
  <si>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</si>
  <si>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</si>
  <si>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</si>
  <si>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</si>
  <si>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</si>
  <si>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</si>
  <si>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</si>
  <si>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</si>
  <si>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</si>
  <si>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</si>
  <si>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</si>
  <si>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</si>
  <si>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</si>
  <si>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</si>
  <si>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</si>
  <si>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</si>
  <si>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</si>
  <si>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</si>
  <si>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</si>
  <si>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</si>
  <si>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</si>
  <si>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</si>
  <si>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</si>
  <si>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</si>
  <si>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</si>
  <si>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</si>
  <si>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</si>
  <si>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</si>
  <si>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</si>
  <si>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</si>
  <si>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</si>
  <si>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</si>
  <si>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</si>
  <si>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</si>
  <si>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</si>
  <si>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</si>
  <si>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</si>
  <si>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</si>
  <si>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</si>
  <si>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</si>
  <si>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</si>
  <si>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</si>
  <si>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</si>
  <si>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</si>
  <si>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</si>
  <si>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</si>
  <si>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</si>
  <si>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</si>
  <si>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</si>
  <si>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</si>
  <si>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</si>
  <si>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</si>
  <si>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</si>
  <si>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</si>
  <si>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</si>
  <si>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</si>
  <si>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</si>
  <si>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</si>
  <si>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</si>
  <si>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</si>
  <si>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</si>
  <si>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</si>
  <si>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</si>
  <si>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</si>
  <si>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</si>
  <si>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</si>
  <si>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</si>
  <si>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</si>
  <si>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</si>
  <si>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</si>
  <si>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</si>
  <si>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</si>
  <si>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</si>
  <si>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</si>
  <si>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</si>
  <si>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</si>
  <si>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</si>
  <si>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</si>
  <si>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</si>
  <si>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</si>
  <si>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</si>
  <si>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</si>
  <si>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</si>
  <si>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</si>
  <si>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</si>
  <si>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</si>
  <si>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</si>
  <si>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</si>
  <si>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</si>
  <si>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</si>
  <si>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</si>
  <si>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</si>
  <si>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</si>
  <si>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</si>
  <si>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</si>
  <si>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</si>
  <si>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</si>
  <si>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</si>
  <si>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</si>
  <si>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</si>
  <si>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</si>
  <si>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</si>
  <si>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</si>
  <si>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</si>
  <si>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</si>
  <si>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</si>
  <si>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</si>
  <si>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</si>
  <si>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</si>
  <si>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</si>
  <si>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</si>
  <si>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</si>
  <si>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</si>
  <si>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</si>
  <si>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</si>
  <si>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</si>
  <si>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</si>
  <si>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</si>
  <si>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</si>
  <si>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</si>
  <si>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</si>
  <si>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</si>
  <si>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</si>
  <si>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</si>
  <si>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</si>
  <si>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</si>
  <si>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</si>
  <si>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</si>
  <si>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</si>
  <si>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</si>
  <si>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</si>
  <si>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</si>
  <si>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</si>
  <si>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</si>
  <si>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</si>
  <si>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</si>
  <si>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</si>
  <si>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</si>
  <si>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</si>
  <si>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</si>
  <si>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</si>
  <si>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</si>
  <si>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</si>
  <si>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</si>
  <si>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</si>
  <si>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</si>
  <si>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</si>
  <si>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</si>
  <si>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</si>
  <si>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</si>
  <si>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</si>
  <si>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</si>
  <si>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</si>
  <si>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</si>
  <si>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</si>
  <si>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</si>
  <si>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</si>
  <si>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</si>
  <si>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</si>
  <si>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</si>
  <si>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</si>
  <si>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</si>
  <si>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</si>
  <si>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</si>
  <si>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</si>
  <si>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</si>
  <si>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</si>
  <si>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</si>
  <si>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</si>
  <si>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</si>
  <si>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</si>
  <si>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</si>
  <si>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</si>
  <si>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</si>
  <si>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</si>
  <si>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</si>
  <si>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</si>
  <si>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</si>
  <si>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</si>
  <si>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</si>
  <si>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</si>
  <si>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</si>
  <si>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</si>
  <si>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</si>
  <si>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</si>
  <si>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</si>
  <si>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</si>
  <si>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</si>
  <si>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</si>
  <si>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</si>
  <si>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</si>
  <si>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</si>
  <si>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</si>
  <si>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</si>
  <si>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</si>
  <si>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</si>
  <si>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</si>
  <si>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</si>
  <si>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</si>
  <si>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</si>
  <si>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</si>
  <si>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</si>
  <si>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</si>
  <si>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</si>
  <si>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</si>
  <si>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</si>
  <si>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</si>
  <si>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</si>
  <si>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</si>
  <si>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</si>
  <si>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</si>
  <si>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</si>
  <si>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</si>
  <si>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</si>
  <si>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</si>
  <si>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</si>
  <si>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</si>
  <si>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</si>
  <si>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</si>
  <si>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</si>
  <si>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</si>
  <si>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</si>
  <si>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</si>
  <si>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</si>
  <si>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</si>
  <si>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</si>
  <si>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</si>
  <si>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</si>
  <si>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</si>
  <si>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</si>
  <si>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</si>
  <si>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</si>
  <si>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</si>
  <si>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</si>
  <si>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</si>
  <si>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</si>
  <si>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</si>
  <si>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</si>
  <si>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</si>
  <si>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</si>
  <si>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</si>
  <si>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</si>
  <si>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</si>
  <si>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</si>
  <si>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</si>
  <si>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</si>
  <si>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</si>
  <si>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</si>
  <si>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</si>
  <si>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</si>
  <si>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</si>
  <si>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</si>
  <si>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</si>
  <si>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</si>
  <si>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</si>
  <si>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</si>
  <si>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</si>
  <si>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</si>
  <si>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</si>
  <si>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</si>
  <si>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</si>
  <si>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</si>
  <si>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</si>
  <si>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</si>
  <si>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</si>
  <si>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</si>
  <si>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</si>
  <si>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</si>
  <si>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</si>
  <si>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</si>
  <si>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</si>
  <si>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</si>
  <si>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</si>
  <si>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</si>
  <si>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</si>
  <si>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</si>
  <si>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</si>
  <si>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</si>
  <si>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</si>
  <si>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</si>
  <si>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</si>
  <si>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</si>
  <si>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</si>
  <si>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</si>
  <si>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</si>
  <si>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</si>
  <si>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</si>
  <si>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</si>
  <si>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</si>
  <si>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</si>
  <si>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</si>
  <si>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</si>
  <si>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</si>
  <si>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</si>
  <si>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</si>
  <si>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</si>
  <si>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</si>
  <si>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</si>
  <si>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</si>
  <si>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</si>
  <si>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</si>
  <si>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</si>
  <si>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</si>
  <si>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</si>
  <si>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</si>
  <si>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</si>
  <si>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</si>
  <si>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</si>
  <si>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</si>
  <si>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</si>
  <si>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</si>
  <si>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</si>
  <si>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</si>
  <si>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</si>
  <si>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</si>
  <si>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</si>
  <si>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</si>
  <si>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</si>
  <si>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</si>
  <si>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</si>
  <si>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</si>
  <si>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</si>
  <si>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</si>
  <si>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</si>
  <si>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</si>
  <si>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</si>
  <si>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</si>
  <si>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</si>
  <si>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</si>
  <si>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</si>
  <si>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</si>
  <si>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</si>
  <si>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</si>
  <si>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</si>
  <si>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</si>
  <si>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</si>
  <si>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</si>
  <si>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</si>
  <si>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</si>
  <si>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</si>
  <si>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</si>
  <si>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</si>
  <si>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</si>
  <si>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</si>
  <si>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</si>
  <si>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</si>
  <si>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</si>
  <si>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</si>
  <si>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</si>
  <si>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</si>
  <si>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</si>
  <si>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</si>
  <si>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</si>
  <si>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</si>
  <si>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</si>
  <si>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</si>
  <si>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</si>
  <si>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</si>
  <si>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</si>
  <si>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</si>
  <si>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</si>
  <si>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</si>
  <si>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</si>
  <si>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</si>
  <si>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</si>
  <si>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</si>
  <si>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</si>
  <si>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</si>
  <si>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</si>
  <si>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</si>
  <si>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</si>
  <si>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</si>
  <si>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</si>
  <si>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</si>
  <si>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</si>
  <si>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</si>
  <si>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</si>
  <si>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</si>
  <si>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</si>
  <si>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</si>
  <si>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</si>
  <si>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</si>
  <si>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</si>
  <si>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</si>
  <si>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</si>
  <si>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</si>
  <si>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</si>
  <si>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</si>
  <si>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</si>
  <si>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</si>
  <si>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</si>
  <si>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</si>
  <si>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</si>
  <si>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</si>
  <si>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</si>
  <si>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</si>
  <si>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</si>
  <si>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</si>
  <si>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</si>
  <si>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</si>
  <si>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</si>
  <si>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</si>
  <si>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</si>
  <si>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</si>
  <si>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</si>
  <si>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</si>
  <si>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</si>
  <si>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</si>
  <si>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</si>
  <si>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</si>
  <si>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</si>
  <si>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</si>
  <si>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</si>
  <si>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</si>
  <si>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</si>
  <si>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</si>
  <si>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</si>
  <si>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</si>
  <si>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</si>
  <si>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</si>
  <si>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</si>
  <si>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</si>
  <si>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</si>
  <si>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</si>
  <si>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</si>
  <si>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</si>
  <si>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</si>
  <si>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</si>
  <si>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</si>
  <si>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</si>
  <si>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</si>
  <si>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</si>
  <si>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</si>
  <si>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</si>
  <si>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</si>
  <si>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</si>
  <si>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</si>
  <si>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</si>
  <si>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</si>
  <si>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</si>
  <si>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</si>
  <si>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</si>
  <si>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</si>
  <si>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</si>
  <si>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</si>
  <si>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</si>
  <si>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</si>
  <si>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</si>
  <si>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</si>
  <si>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</si>
  <si>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</si>
  <si>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</si>
  <si>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</si>
  <si>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</si>
  <si>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</si>
  <si>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</si>
  <si>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</si>
  <si>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</si>
  <si>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</si>
  <si>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</si>
  <si>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</si>
  <si>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</si>
  <si>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</si>
  <si>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</si>
  <si>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</si>
  <si>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</si>
  <si>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</si>
  <si>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</si>
  <si>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</si>
  <si>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</si>
  <si>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</si>
  <si>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</si>
  <si>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</si>
  <si>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</si>
  <si>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</si>
  <si>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</si>
  <si>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</si>
  <si>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</si>
  <si>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</si>
  <si>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</si>
  <si>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</si>
  <si>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</si>
  <si>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</si>
  <si>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</si>
  <si>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</si>
  <si>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</si>
  <si>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</si>
  <si>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</si>
  <si>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</si>
  <si>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</si>
  <si>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</si>
  <si>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</si>
  <si>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</si>
  <si>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</si>
  <si>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</si>
  <si>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</si>
  <si>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</si>
  <si>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</si>
  <si>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</si>
  <si>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</si>
  <si>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</si>
  <si>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</si>
  <si>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</si>
  <si>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</si>
  <si>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</si>
  <si>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</si>
  <si>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</si>
  <si>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</si>
  <si>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</si>
  <si>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</si>
  <si>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</si>
  <si>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</si>
  <si>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</si>
  <si>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</si>
  <si>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</si>
  <si>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</si>
  <si>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</si>
  <si>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</si>
  <si>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</si>
  <si>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</si>
  <si>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</si>
  <si>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</si>
  <si>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</si>
  <si>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</si>
  <si>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</si>
  <si>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</si>
  <si>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</si>
  <si>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</si>
  <si>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</si>
  <si>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</si>
  <si>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</si>
  <si>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</si>
  <si>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</si>
  <si>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</si>
  <si>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</si>
  <si>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</si>
  <si>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</si>
  <si>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</si>
  <si>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</si>
  <si>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</si>
  <si>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</si>
  <si>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</si>
  <si>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</si>
  <si>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</si>
  <si>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</si>
  <si>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</si>
  <si>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</si>
  <si>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</si>
  <si>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</si>
  <si>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</si>
  <si>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</si>
  <si>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</si>
  <si>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</si>
  <si>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</si>
  <si>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</si>
  <si>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</si>
  <si>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</si>
  <si>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</si>
  <si>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</si>
  <si>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</si>
  <si>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</si>
  <si>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</si>
  <si>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</si>
  <si>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</si>
  <si>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</si>
  <si>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</si>
  <si>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</si>
  <si>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</si>
  <si>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</si>
  <si>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</si>
  <si>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</si>
  <si>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</si>
  <si>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</si>
  <si>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</si>
  <si>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</si>
  <si>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</si>
  <si>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</si>
  <si>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</si>
  <si>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</si>
  <si>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</si>
  <si>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</si>
  <si>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</si>
  <si>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</si>
  <si>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</si>
  <si>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</si>
  <si>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</si>
  <si>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</si>
  <si>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</si>
  <si>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</si>
  <si>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</si>
  <si>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</si>
  <si>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</si>
  <si>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</si>
  <si>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</si>
  <si>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</si>
  <si>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</si>
  <si>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</si>
  <si>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</si>
  <si>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</si>
  <si>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</si>
  <si>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</si>
  <si>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</si>
  <si>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</si>
  <si>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</si>
  <si>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</si>
  <si>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</si>
  <si>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</si>
  <si>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</si>
  <si>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</si>
  <si>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</si>
  <si>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</si>
  <si>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</si>
  <si>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</si>
  <si>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</si>
  <si>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</si>
  <si>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</si>
  <si>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</si>
  <si>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</si>
  <si>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</si>
  <si>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</si>
  <si>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</si>
  <si>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</si>
  <si>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</si>
  <si>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</si>
  <si>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</si>
  <si>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</si>
  <si>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</si>
  <si>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</si>
  <si>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</si>
  <si>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</si>
  <si>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</si>
  <si>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</si>
  <si>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</si>
  <si>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</si>
  <si>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</si>
  <si>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</si>
  <si>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</si>
  <si>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</si>
  <si>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</si>
  <si>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</si>
  <si>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</si>
  <si>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</si>
  <si>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</si>
  <si>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</si>
  <si>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</si>
  <si>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</si>
  <si>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</si>
  <si>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</si>
  <si>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</si>
  <si>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</si>
  <si>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</si>
  <si>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</si>
  <si>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</si>
  <si>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</si>
  <si>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</si>
  <si>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</si>
  <si>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</si>
  <si>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</si>
  <si>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</si>
  <si>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</si>
  <si>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</si>
  <si>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</si>
  <si>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</si>
  <si>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</si>
  <si>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</si>
  <si>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</si>
  <si>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</si>
  <si>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</si>
  <si>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</si>
  <si>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</si>
  <si>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</si>
  <si>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</si>
  <si>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</si>
  <si>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</si>
  <si>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</si>
  <si>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</si>
  <si>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</si>
  <si>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</si>
  <si>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</si>
  <si>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</si>
  <si>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</si>
  <si>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</si>
  <si>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</si>
  <si>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</si>
  <si>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</si>
  <si>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</si>
  <si>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</si>
  <si>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</si>
  <si>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</si>
  <si>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</si>
  <si>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</si>
  <si>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</si>
  <si>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</si>
  <si>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</si>
  <si>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</si>
  <si>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</si>
  <si>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</si>
  <si>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</si>
  <si>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</si>
  <si>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</si>
  <si>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</si>
  <si>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</si>
  <si>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</si>
  <si>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</si>
  <si>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</si>
  <si>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</si>
  <si>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</si>
  <si>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</si>
  <si>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</si>
  <si>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</si>
  <si>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</si>
  <si>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</si>
  <si>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</si>
  <si>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</si>
  <si>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</si>
  <si>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</si>
  <si>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</si>
  <si>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</si>
  <si>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</si>
  <si>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</si>
  <si>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</si>
  <si>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</si>
  <si>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</si>
  <si>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</si>
  <si>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</si>
  <si>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</si>
  <si>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</si>
  <si>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</si>
  <si>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</si>
  <si>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</si>
  <si>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</si>
  <si>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</si>
  <si>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</si>
  <si>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</si>
  <si>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</si>
  <si>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</si>
  <si>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</si>
  <si>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</si>
  <si>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</si>
  <si>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</si>
  <si>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</si>
  <si>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</si>
  <si>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</si>
  <si>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</si>
  <si>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</si>
  <si>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</si>
  <si>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</si>
  <si>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</si>
  <si>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</si>
  <si>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</si>
  <si>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</si>
  <si>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</si>
  <si>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</si>
  <si>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</si>
  <si>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</si>
  <si>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</si>
  <si>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</si>
  <si>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</si>
  <si>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</si>
  <si>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</si>
  <si>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</si>
  <si>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</si>
  <si>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</si>
  <si>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</si>
  <si>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</si>
  <si>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</si>
  <si>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</si>
  <si>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</si>
  <si>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</si>
  <si>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</si>
  <si>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</si>
  <si>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</si>
  <si>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</si>
  <si>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</si>
  <si>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</si>
  <si>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</si>
  <si>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</si>
  <si>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</si>
  <si>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</si>
  <si>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</si>
  <si>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</si>
  <si>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</si>
  <si>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</si>
  <si>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</si>
  <si>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</si>
  <si>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</si>
  <si>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</si>
  <si>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</si>
  <si>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</si>
  <si>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</si>
  <si>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</si>
  <si>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</si>
  <si>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</si>
  <si>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</si>
  <si>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</si>
  <si>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</si>
  <si>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</si>
  <si>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</si>
  <si>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</si>
  <si>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</si>
  <si>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</si>
  <si>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</si>
  <si>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</si>
  <si>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</si>
  <si>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</si>
  <si>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</si>
  <si>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</si>
  <si>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</si>
  <si>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</si>
  <si>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</si>
  <si>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</si>
  <si>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</si>
  <si>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</si>
  <si>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</si>
  <si>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</si>
  <si>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</si>
  <si>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</si>
  <si>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</si>
  <si>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</si>
  <si>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</si>
  <si>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</si>
  <si>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</si>
  <si>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</si>
  <si>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</si>
  <si>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</si>
  <si>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</si>
  <si>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</si>
  <si>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</si>
  <si>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</si>
  <si>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</si>
  <si>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</si>
  <si>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</si>
  <si>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</si>
  <si>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</si>
  <si>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</si>
  <si>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</si>
  <si>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</si>
  <si>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</si>
  <si>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</si>
  <si>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</si>
  <si>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</si>
  <si>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</si>
  <si>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</si>
  <si>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</si>
  <si>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</si>
  <si>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</si>
  <si>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</si>
  <si>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</si>
  <si>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</si>
  <si>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</si>
  <si>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</si>
  <si>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</si>
  <si>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</si>
  <si>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</si>
  <si>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</si>
  <si>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</si>
  <si>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</si>
  <si>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</si>
  <si>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</si>
  <si>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</si>
  <si>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</si>
  <si>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</si>
  <si>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</si>
  <si>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</si>
  <si>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</si>
  <si>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</si>
  <si>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</si>
  <si>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</si>
  <si>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</si>
  <si>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</si>
  <si>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</si>
  <si>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</si>
  <si>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</si>
  <si>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</si>
  <si>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</si>
  <si>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</si>
  <si>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</si>
  <si>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</si>
  <si>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</si>
  <si>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</si>
  <si>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</si>
  <si>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</si>
  <si>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</si>
  <si>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</si>
  <si>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</si>
  <si>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</si>
  <si>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</si>
  <si>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</si>
  <si>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</si>
  <si>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</si>
  <si>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</si>
  <si>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</si>
  <si>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</si>
  <si>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</si>
  <si>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</si>
  <si>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</si>
  <si>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</si>
  <si>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</si>
  <si>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</si>
  <si>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</si>
  <si>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</si>
  <si>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</si>
  <si>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</si>
  <si>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</si>
  <si>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</si>
  <si>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</si>
  <si>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</si>
  <si>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</si>
  <si>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</si>
  <si>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</si>
  <si>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</si>
  <si>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</si>
  <si>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</si>
  <si>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</si>
  <si>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</si>
  <si>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</si>
  <si>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</si>
  <si>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</si>
  <si>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</si>
  <si>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</si>
  <si>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</si>
  <si>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</si>
  <si>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</si>
  <si>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</si>
  <si>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</si>
  <si>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</si>
  <si>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</si>
  <si>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</si>
  <si>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</si>
  <si>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</si>
  <si>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</si>
  <si>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</si>
  <si>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</si>
  <si>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</si>
  <si>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</si>
  <si>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</si>
  <si>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</si>
  <si>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</si>
  <si>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</si>
  <si>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</si>
  <si>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</si>
  <si>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</si>
  <si>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</si>
  <si>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</si>
  <si>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</si>
  <si>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</si>
  <si>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</si>
  <si>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</si>
  <si>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</si>
  <si>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</si>
  <si>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</si>
  <si>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</si>
  <si>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</si>
  <si>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</si>
  <si>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</si>
  <si>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</si>
  <si>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</si>
  <si>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</si>
  <si>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</si>
  <si>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</si>
  <si>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</si>
  <si>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</si>
  <si>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</si>
  <si>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</si>
  <si>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</si>
  <si>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</si>
  <si>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</si>
  <si>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</si>
  <si>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</si>
  <si>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</si>
  <si>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</si>
  <si>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</si>
  <si>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</si>
  <si>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</si>
  <si>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</si>
  <si>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</si>
  <si>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</si>
  <si>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</si>
  <si>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</si>
  <si>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</si>
  <si>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</si>
  <si>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</si>
  <si>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</si>
  <si>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</si>
  <si>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</si>
  <si>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</si>
  <si>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</si>
  <si>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</si>
  <si>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</si>
  <si>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</si>
  <si>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</si>
  <si>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</si>
  <si>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</si>
  <si>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</si>
  <si>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</si>
  <si>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</si>
  <si>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</si>
  <si>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</si>
  <si>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</si>
  <si>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</si>
  <si>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</si>
  <si>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</si>
  <si>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</si>
  <si>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</si>
  <si>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</si>
  <si>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</si>
  <si>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</si>
  <si>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</si>
  <si>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</si>
  <si>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</si>
  <si>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</si>
  <si>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</si>
  <si>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</si>
  <si>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</si>
  <si>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</si>
  <si>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</si>
  <si>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</si>
  <si>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</si>
  <si>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</si>
  <si>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</si>
  <si>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</si>
  <si>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</si>
  <si>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</si>
  <si>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</si>
  <si>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</si>
  <si>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</si>
  <si>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</si>
  <si>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</si>
  <si>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</si>
  <si>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</si>
  <si>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</si>
  <si>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</si>
  <si>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</si>
  <si>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</si>
  <si>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</si>
  <si>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</si>
  <si>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</si>
  <si>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</si>
  <si>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</si>
  <si>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</si>
  <si>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</si>
  <si>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</si>
  <si>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</si>
  <si>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</si>
  <si>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</si>
  <si>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</si>
  <si>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</si>
  <si>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</si>
  <si>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</si>
  <si>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</si>
  <si>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</si>
  <si>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</si>
  <si>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</si>
  <si>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</si>
  <si>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</si>
  <si>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</si>
  <si>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</si>
  <si>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</si>
  <si>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</si>
  <si>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</si>
  <si>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</si>
  <si>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</si>
  <si>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</si>
  <si>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</si>
  <si>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</si>
  <si>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</si>
  <si>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</si>
  <si>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</si>
  <si>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</si>
  <si>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</si>
  <si>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</si>
  <si>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</si>
  <si>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</si>
  <si>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</si>
  <si>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</si>
  <si>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</si>
  <si>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</si>
  <si>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</si>
  <si>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</si>
  <si>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</si>
  <si>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</si>
  <si>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</si>
  <si>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</si>
  <si>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</si>
  <si>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</si>
  <si>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</si>
  <si>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</si>
  <si>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</si>
  <si>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</si>
  <si>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</si>
  <si>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</si>
  <si>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</si>
  <si>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</si>
  <si>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</si>
  <si>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</si>
  <si>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</si>
  <si>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</si>
  <si>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</si>
  <si>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</si>
  <si>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</si>
  <si>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</si>
  <si>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</si>
  <si>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</si>
  <si>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</si>
  <si>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</si>
  <si>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</si>
  <si>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</si>
  <si>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</si>
  <si>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</si>
  <si>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</si>
  <si>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</si>
  <si>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</si>
  <si>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</si>
  <si>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</si>
  <si>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</si>
  <si>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</si>
  <si>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</si>
  <si>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</si>
  <si>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</si>
  <si>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</si>
  <si>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</si>
  <si>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</si>
  <si>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</si>
  <si>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</si>
  <si>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</si>
  <si>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</si>
  <si>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</si>
  <si>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</si>
  <si>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</si>
  <si>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</si>
  <si>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</si>
  <si>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</si>
  <si>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</si>
  <si>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</si>
  <si>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</si>
  <si>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</si>
  <si>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</si>
  <si>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</si>
  <si>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</si>
  <si>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</si>
  <si>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</si>
  <si>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</si>
  <si>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</si>
  <si>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</si>
  <si>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</si>
  <si>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</si>
  <si>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</si>
  <si>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</si>
  <si>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</si>
  <si>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</si>
  <si>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</si>
  <si>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</si>
  <si>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</si>
  <si>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</si>
  <si>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</si>
  <si>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</si>
  <si>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</si>
  <si>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</si>
  <si>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</si>
  <si>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</si>
  <si>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</si>
  <si>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</si>
  <si>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</si>
  <si>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</si>
  <si>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</si>
  <si>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</si>
  <si>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</si>
  <si>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</si>
  <si>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</si>
  <si>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</si>
  <si>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</si>
  <si>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</si>
  <si>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</si>
  <si>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</si>
  <si>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</si>
  <si>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</si>
  <si>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</si>
  <si>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</si>
  <si>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</si>
  <si>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</si>
  <si>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</si>
  <si>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</si>
  <si>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</si>
  <si>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</si>
  <si>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</si>
  <si>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</si>
  <si>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</si>
  <si>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</si>
  <si>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</si>
  <si>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</si>
  <si>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</si>
  <si>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</si>
  <si>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</si>
  <si>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</si>
  <si>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</si>
  <si>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</si>
  <si>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</si>
  <si>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</si>
  <si>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</si>
  <si>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</si>
  <si>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</si>
  <si>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</si>
  <si>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</si>
  <si>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</si>
  <si>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</si>
  <si>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</si>
  <si>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</si>
  <si>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</si>
  <si>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</si>
  <si>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</si>
  <si>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</si>
  <si>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</si>
  <si>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</si>
  <si>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</si>
  <si>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</si>
  <si>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</si>
  <si>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</si>
  <si>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</si>
  <si>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</si>
  <si>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</si>
  <si>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</si>
  <si>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</si>
  <si>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</si>
  <si>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</si>
  <si>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</si>
  <si>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</si>
  <si>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</si>
  <si>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</si>
  <si>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</si>
  <si>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</si>
  <si>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</si>
  <si>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</si>
  <si>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</si>
  <si>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</si>
  <si>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</si>
  <si>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</si>
  <si>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</si>
  <si>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</si>
  <si>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</si>
  <si>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</si>
  <si>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</si>
  <si>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</si>
  <si>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</si>
  <si>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</si>
  <si>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</si>
  <si>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</si>
  <si>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</si>
  <si>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</si>
  <si>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</si>
  <si>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</si>
  <si>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</si>
  <si>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</si>
  <si>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</si>
  <si>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</si>
  <si>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</si>
  <si>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</si>
  <si>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</si>
  <si>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</si>
  <si>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</si>
  <si>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</si>
  <si>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</si>
  <si>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</si>
  <si>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</si>
  <si>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</si>
  <si>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</si>
  <si>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</si>
  <si>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</si>
  <si>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</si>
  <si>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</si>
  <si>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</si>
  <si>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</si>
  <si>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</si>
  <si>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</si>
  <si>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</si>
  <si>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</si>
  <si>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</si>
  <si>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</si>
  <si>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</si>
  <si>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</si>
  <si>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</si>
  <si>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</si>
  <si>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</si>
  <si>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</si>
  <si>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</si>
  <si>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</si>
  <si>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</si>
  <si>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</si>
  <si>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</si>
  <si>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</si>
  <si>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</si>
  <si>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</si>
  <si>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</si>
  <si>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</si>
  <si>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</si>
  <si>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</si>
  <si>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</si>
  <si>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</si>
  <si>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</si>
  <si>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</si>
  <si>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</si>
  <si>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</si>
  <si>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</si>
  <si>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</si>
  <si>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</si>
  <si>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</si>
  <si>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</si>
  <si>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</si>
  <si>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</si>
  <si>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</si>
  <si>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</si>
  <si>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</si>
  <si>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</si>
  <si>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</si>
  <si>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</si>
  <si>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</si>
  <si>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</si>
  <si>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</si>
  <si>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</si>
  <si>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</si>
  <si>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</si>
  <si>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</si>
  <si>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</si>
  <si>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</si>
  <si>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</si>
  <si>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</si>
  <si>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</si>
  <si>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</si>
  <si>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</si>
  <si>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</si>
  <si>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</si>
  <si>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</si>
  <si>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</si>
  <si>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</si>
  <si>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</si>
  <si>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</si>
  <si>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</si>
  <si>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</si>
  <si>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</si>
  <si>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</si>
  <si>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</si>
  <si>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</si>
  <si>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</si>
  <si>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</si>
  <si>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</si>
  <si>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</si>
  <si>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</si>
  <si>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</si>
  <si>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</si>
  <si>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</si>
  <si>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</si>
  <si>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</si>
  <si>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</si>
  <si>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</si>
  <si>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</si>
  <si>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</si>
  <si>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</si>
  <si>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</si>
  <si>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</si>
  <si>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</si>
  <si>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</si>
  <si>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</si>
  <si>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</si>
  <si>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</si>
  <si>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</si>
  <si>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</si>
  <si>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</si>
  <si>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</si>
  <si>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</si>
  <si>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</si>
  <si>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</si>
  <si>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</si>
  <si>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</si>
  <si>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</si>
  <si>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</si>
  <si>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</si>
  <si>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</si>
  <si>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</si>
  <si>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</si>
  <si>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</si>
  <si>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</si>
  <si>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</si>
  <si>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</si>
  <si>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</si>
  <si>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</si>
  <si>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</si>
  <si>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</si>
  <si>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</si>
  <si>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</si>
  <si>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</si>
  <si>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</si>
  <si>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</si>
  <si>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</si>
  <si>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</si>
  <si>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</si>
  <si>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</si>
  <si>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</si>
  <si>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</si>
  <si>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</si>
  <si>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</si>
  <si>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</si>
  <si>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</si>
  <si>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</si>
  <si>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</si>
  <si>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</si>
  <si>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</si>
  <si>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</si>
  <si>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</si>
  <si>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</si>
  <si>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</si>
  <si>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</si>
  <si>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</si>
  <si>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</si>
  <si>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</si>
  <si>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</si>
  <si>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</si>
  <si>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</si>
  <si>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</si>
  <si>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</si>
  <si>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</si>
  <si>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</si>
  <si>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</si>
  <si>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</si>
  <si>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</si>
  <si>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</si>
  <si>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</si>
  <si>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</si>
  <si>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</si>
  <si>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</si>
  <si>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</si>
  <si>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</si>
  <si>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</si>
  <si>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</si>
  <si>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</si>
  <si>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</si>
  <si>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</si>
  <si>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</si>
  <si>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</si>
  <si>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</si>
  <si>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</si>
  <si>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</si>
  <si>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</si>
  <si>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</si>
  <si>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</si>
  <si>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</si>
  <si>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</si>
  <si>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</si>
  <si>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</si>
  <si>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</si>
  <si>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</si>
  <si>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</si>
  <si>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</si>
  <si>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</si>
  <si>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</si>
  <si>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</si>
  <si>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</si>
  <si>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</si>
  <si>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</si>
  <si>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</si>
  <si>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</si>
  <si>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</si>
  <si>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</si>
  <si>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</si>
  <si>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</si>
  <si>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</si>
  <si>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</si>
  <si>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</si>
  <si>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</si>
  <si>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</si>
  <si>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</si>
  <si>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</si>
  <si>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</si>
  <si>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</si>
  <si>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</si>
  <si>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</si>
  <si>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</si>
  <si>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</si>
  <si>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</si>
  <si>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</si>
  <si>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</si>
  <si>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</si>
  <si>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</si>
  <si>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</si>
  <si>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</si>
  <si>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</si>
  <si>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</si>
  <si>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</si>
  <si>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</si>
  <si>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</si>
  <si>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</si>
  <si>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</si>
  <si>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</si>
  <si>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</si>
  <si>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</si>
  <si>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</si>
  <si>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</si>
  <si>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</si>
  <si>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</si>
  <si>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</si>
  <si>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</si>
  <si>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</si>
  <si>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</si>
  <si>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</si>
  <si>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</si>
  <si>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</si>
  <si>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</si>
  <si>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</si>
  <si>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</si>
  <si>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</si>
  <si>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</si>
  <si>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</si>
  <si>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</si>
  <si>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</si>
  <si>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</si>
  <si>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</si>
  <si>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</si>
  <si>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</si>
  <si>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</si>
  <si>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</si>
  <si>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</si>
  <si>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</si>
  <si>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</si>
  <si>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</si>
  <si>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</si>
  <si>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</si>
  <si>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</si>
  <si>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</si>
  <si>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</si>
  <si>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</si>
  <si>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</si>
  <si>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</si>
  <si>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</si>
  <si>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</si>
  <si>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</si>
  <si>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</si>
  <si>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</si>
  <si>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</si>
  <si>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</si>
  <si>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</si>
  <si>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</si>
  <si>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</si>
  <si>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</si>
  <si>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</si>
  <si>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</si>
  <si>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</si>
  <si>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</si>
  <si>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</si>
  <si>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</si>
  <si>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</si>
  <si>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</si>
  <si>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</si>
  <si>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</si>
  <si>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</si>
  <si>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</si>
  <si>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</si>
  <si>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</si>
  <si>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</si>
  <si>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</si>
  <si>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</si>
  <si>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</si>
  <si>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</si>
  <si>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</si>
  <si>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</si>
  <si>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</si>
  <si>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</si>
  <si>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</si>
  <si>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</si>
  <si>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</si>
  <si>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</si>
  <si>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</si>
  <si>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</si>
  <si>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</si>
  <si>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</si>
  <si>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</si>
  <si>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</si>
  <si>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</si>
  <si>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</si>
  <si>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</si>
  <si>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</si>
  <si>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</si>
  <si>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</si>
  <si>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</si>
  <si>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</si>
  <si>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</si>
  <si>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</si>
  <si>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</si>
  <si>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</si>
  <si>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</si>
  <si>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</si>
  <si>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</si>
  <si>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</si>
  <si>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</si>
  <si>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</si>
  <si>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</si>
  <si>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</si>
  <si>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</si>
  <si>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</si>
  <si>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</si>
  <si>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</si>
  <si>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</si>
  <si>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</si>
  <si>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</si>
  <si>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</si>
  <si>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</si>
  <si>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</si>
  <si>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</si>
  <si>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</si>
  <si>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</si>
  <si>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</si>
  <si>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</si>
  <si>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</si>
  <si>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</si>
  <si>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</si>
  <si>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</si>
  <si>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</si>
  <si>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</si>
  <si>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</si>
  <si>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</si>
  <si>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</si>
  <si>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</si>
  <si>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</si>
  <si>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</si>
  <si>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</si>
  <si>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</si>
  <si>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</si>
  <si>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</si>
  <si>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</si>
  <si>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</si>
  <si>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</si>
  <si>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</si>
  <si>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</si>
  <si>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</si>
  <si>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</si>
  <si>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</si>
  <si>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</si>
  <si>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</si>
  <si>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</si>
  <si>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</si>
  <si>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</si>
  <si>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</si>
  <si>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</si>
  <si>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</si>
  <si>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</si>
  <si>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</si>
  <si>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</si>
  <si>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</si>
  <si>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</si>
  <si>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</si>
  <si>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</si>
  <si>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</si>
  <si>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</si>
  <si>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</si>
  <si>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</si>
  <si>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</si>
  <si>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</si>
  <si>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</si>
  <si>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</si>
  <si>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</si>
  <si>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</si>
  <si>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</si>
  <si>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</si>
  <si>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</si>
  <si>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</si>
  <si>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</si>
  <si>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</si>
  <si>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</si>
  <si>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</si>
  <si>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</si>
  <si>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</si>
  <si>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</si>
  <si>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</si>
  <si>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</si>
  <si>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</si>
  <si>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</si>
  <si>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</si>
  <si>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</si>
  <si>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</si>
  <si>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</si>
  <si>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</si>
  <si>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</si>
  <si>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</si>
  <si>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</si>
  <si>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</si>
  <si>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</si>
  <si>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</si>
  <si>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</si>
  <si>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</si>
  <si>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</si>
  <si>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</si>
  <si>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</si>
  <si>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</si>
  <si>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</si>
  <si>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</si>
  <si>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</si>
  <si>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</si>
  <si>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</si>
  <si>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</si>
  <si>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</si>
  <si>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</si>
  <si>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</si>
  <si>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</si>
  <si>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</si>
  <si>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</si>
  <si>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</si>
  <si>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</si>
  <si>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</si>
  <si>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</si>
  <si>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</si>
  <si>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</si>
  <si>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</si>
  <si>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</si>
  <si>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</si>
  <si>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</si>
  <si>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</si>
  <si>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</si>
  <si>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</si>
  <si>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</si>
  <si>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</si>
  <si>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</si>
  <si>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</si>
  <si>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</si>
  <si>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</si>
  <si>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</si>
  <si>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</si>
  <si>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</si>
  <si>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</si>
  <si>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</si>
  <si>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</si>
  <si>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</si>
  <si>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</si>
  <si>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</si>
  <si>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</si>
  <si>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</si>
  <si>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</si>
  <si>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</si>
  <si>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</si>
  <si>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</si>
  <si>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</si>
  <si>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</si>
  <si>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</si>
  <si>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</si>
  <si>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</si>
  <si>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</si>
  <si>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</si>
  <si>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</si>
  <si>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</si>
  <si>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</si>
  <si>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</si>
  <si>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</si>
  <si>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</si>
  <si>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</si>
  <si>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</si>
  <si>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</si>
  <si>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</si>
  <si>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</si>
  <si>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</si>
  <si>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</si>
  <si>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</si>
  <si>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</si>
  <si>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</si>
  <si>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</si>
  <si>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</si>
  <si>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</si>
  <si>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</si>
  <si>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</si>
  <si>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</si>
  <si>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</si>
  <si>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</si>
  <si>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</si>
  <si>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</si>
  <si>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</si>
  <si>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</si>
  <si>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</si>
  <si>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</si>
  <si>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</si>
  <si>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</si>
  <si>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</si>
  <si>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</si>
  <si>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</si>
  <si>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</si>
  <si>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</si>
  <si>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</si>
  <si>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</si>
  <si>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</si>
  <si>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</si>
  <si>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</si>
  <si>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</si>
  <si>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</si>
  <si>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</si>
  <si>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</si>
  <si>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</si>
  <si>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</si>
  <si>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</si>
  <si>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</si>
  <si>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</si>
  <si>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</si>
  <si>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</si>
  <si>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</si>
  <si>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</si>
  <si>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</si>
  <si>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</si>
  <si>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</si>
  <si>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</si>
  <si>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</si>
  <si>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</si>
  <si>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</si>
  <si>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</si>
  <si>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</si>
  <si>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</si>
  <si>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</si>
  <si>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</si>
  <si>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</si>
  <si>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</si>
  <si>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</si>
  <si>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</si>
  <si>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</si>
  <si>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</si>
  <si>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</si>
  <si>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</si>
  <si>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</si>
  <si>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</si>
  <si>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</si>
  <si>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</si>
  <si>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</si>
  <si>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</si>
  <si>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</si>
  <si>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</si>
  <si>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</si>
  <si>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</si>
  <si>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</si>
  <si>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</si>
  <si>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</si>
  <si>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</si>
  <si>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</si>
  <si>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</si>
  <si>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</si>
  <si>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</si>
  <si>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</si>
  <si>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</si>
  <si>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</si>
  <si>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</si>
  <si>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</si>
  <si>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</si>
  <si>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</si>
  <si>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</si>
  <si>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</si>
  <si>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</si>
  <si>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</si>
  <si>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</si>
  <si>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</si>
  <si>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</si>
  <si>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</si>
  <si>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</si>
  <si>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</si>
  <si>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</si>
  <si>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</si>
  <si>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</si>
  <si>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</si>
  <si>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</si>
  <si>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</si>
  <si>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</si>
  <si>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</si>
  <si>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</si>
  <si>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</si>
  <si>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</si>
  <si>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</si>
  <si>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</si>
  <si>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</si>
  <si>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</si>
  <si>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</si>
  <si>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</si>
  <si>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</si>
  <si>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</si>
  <si>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</si>
  <si>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</si>
  <si>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</si>
  <si>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</si>
  <si>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</si>
  <si>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</si>
  <si>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</si>
  <si>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</si>
  <si>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</si>
  <si>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</si>
  <si>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</si>
  <si>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</si>
  <si>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</si>
  <si>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</si>
  <si>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</si>
  <si>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</si>
  <si>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</si>
  <si>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</si>
  <si>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</si>
  <si>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</si>
  <si>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</si>
  <si>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</si>
  <si>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</si>
  <si>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</si>
  <si>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</si>
  <si>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</si>
  <si>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</si>
  <si>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</si>
  <si>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</si>
  <si>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</si>
  <si>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</si>
  <si>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</si>
  <si>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</si>
  <si>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</si>
  <si>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</si>
  <si>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</si>
  <si>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</si>
  <si>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</si>
  <si>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</si>
  <si>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</si>
  <si>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</si>
  <si>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</si>
  <si>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</si>
  <si>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</si>
  <si>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</si>
  <si>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</si>
  <si>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</si>
  <si>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</si>
  <si>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</si>
  <si>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</si>
  <si>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</si>
  <si>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</si>
  <si>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</si>
  <si>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</si>
  <si>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</si>
  <si>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</si>
  <si>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</si>
  <si>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</si>
  <si>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</si>
  <si>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</si>
  <si>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</si>
  <si>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</si>
  <si>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</si>
  <si>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</si>
  <si>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</si>
  <si>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</si>
  <si>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</si>
  <si>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</si>
  <si>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</si>
  <si>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</si>
  <si>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</si>
  <si>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</si>
  <si>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</si>
  <si>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</si>
  <si>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</si>
  <si>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</si>
  <si>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</si>
  <si>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</si>
  <si>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</si>
  <si>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</si>
  <si>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</si>
  <si>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</si>
  <si>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</si>
  <si>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</si>
  <si>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</si>
  <si>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</si>
  <si>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</si>
  <si>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</si>
  <si>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</si>
  <si>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</si>
  <si>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</si>
  <si>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</si>
  <si>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</si>
  <si>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</si>
  <si>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</si>
  <si>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</si>
  <si>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</si>
  <si>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</si>
  <si>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</si>
  <si>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</si>
  <si>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</si>
  <si>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</si>
  <si>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</si>
  <si>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</si>
  <si>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</si>
  <si>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</si>
  <si>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</si>
  <si>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</si>
  <si>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</si>
  <si>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</si>
  <si>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</si>
  <si>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</si>
  <si>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</si>
  <si>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</si>
  <si>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</si>
  <si>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</si>
  <si>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</si>
  <si>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</si>
  <si>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</si>
  <si>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</si>
  <si>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</si>
  <si>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</si>
  <si>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</si>
  <si>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</si>
  <si>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</si>
  <si>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</si>
  <si>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</si>
  <si>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</si>
  <si>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</si>
  <si>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</si>
  <si>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</si>
  <si>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</si>
  <si>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</si>
  <si>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</si>
  <si>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</si>
  <si>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</si>
  <si>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</si>
  <si>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</si>
  <si>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</si>
  <si>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</si>
  <si>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</si>
  <si>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</si>
  <si>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</si>
  <si>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</si>
  <si>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</si>
  <si>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</si>
  <si>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</si>
  <si>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</si>
  <si>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</si>
  <si>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</si>
  <si>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</si>
  <si>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</si>
  <si>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</si>
  <si>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</si>
  <si>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</si>
  <si>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</si>
  <si>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</si>
  <si>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</si>
  <si>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</si>
  <si>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</si>
  <si>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</si>
  <si>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</si>
  <si>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</si>
  <si>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</si>
  <si>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</si>
  <si>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</si>
  <si>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</si>
  <si>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</si>
  <si>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</si>
  <si>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</si>
  <si>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</si>
  <si>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</si>
  <si>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</si>
  <si>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</si>
  <si>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</si>
  <si>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</si>
  <si>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</si>
  <si>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</si>
  <si>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</si>
  <si>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</si>
  <si>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</si>
  <si>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</si>
  <si>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</si>
  <si>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</si>
  <si>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</si>
  <si>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</si>
  <si>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</si>
  <si>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</si>
  <si>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</si>
  <si>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</si>
  <si>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</si>
  <si>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</si>
  <si>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</si>
  <si>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</si>
  <si>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</si>
  <si>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</si>
  <si>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</si>
  <si>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</si>
  <si>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</si>
  <si>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</si>
  <si>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</si>
  <si>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</si>
  <si>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</si>
  <si>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</si>
  <si>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</si>
  <si>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</si>
  <si>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</si>
  <si>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</si>
  <si>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</si>
  <si>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</si>
  <si>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</si>
  <si>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</si>
  <si>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</si>
  <si>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</si>
  <si>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</si>
  <si>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</si>
  <si>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</si>
  <si>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</si>
  <si>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</si>
  <si>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</si>
  <si>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</si>
  <si>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</si>
  <si>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</si>
  <si>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</si>
  <si>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</si>
  <si>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</si>
  <si>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</si>
  <si>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</si>
  <si>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</si>
  <si>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</si>
  <si>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</si>
  <si>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</si>
  <si>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</si>
  <si>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</si>
  <si>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</si>
  <si>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</si>
  <si>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</si>
  <si>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</si>
  <si>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</si>
  <si>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</si>
  <si>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</si>
  <si>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</si>
  <si>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</si>
  <si>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</si>
  <si>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</si>
  <si>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</si>
  <si>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</si>
  <si>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</si>
  <si>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</si>
  <si>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</si>
  <si>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</si>
  <si>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</si>
  <si>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</si>
  <si>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</si>
  <si>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</si>
  <si>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</si>
  <si>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</si>
  <si>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</si>
  <si>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</si>
  <si>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</si>
  <si>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</si>
  <si>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</si>
  <si>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</si>
  <si>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</si>
  <si>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</si>
  <si>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</si>
  <si>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</si>
  <si>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</si>
  <si>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</si>
  <si>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</si>
  <si>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</si>
  <si>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</si>
  <si>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</si>
  <si>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</si>
  <si>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</si>
  <si>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</si>
  <si>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</si>
  <si>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</si>
  <si>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</si>
  <si>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</si>
  <si>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</si>
  <si>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</si>
  <si>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</si>
  <si>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</si>
  <si>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</si>
  <si>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</si>
  <si>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</si>
  <si>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</si>
  <si>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</si>
  <si>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</si>
  <si>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</si>
  <si>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</si>
  <si>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</si>
  <si>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</si>
  <si>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</si>
  <si>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</si>
  <si>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</si>
  <si>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</si>
  <si>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</si>
  <si>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</si>
  <si>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</si>
  <si>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</si>
  <si>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</si>
  <si>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</si>
  <si>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</si>
  <si>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</si>
  <si>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</si>
  <si>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</si>
  <si>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</si>
  <si>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</si>
  <si>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</si>
  <si>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</si>
  <si>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</si>
  <si>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</si>
  <si>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</si>
  <si>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</si>
  <si>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</si>
  <si>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</si>
  <si>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</si>
  <si>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</si>
  <si>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</si>
  <si>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</si>
  <si>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</si>
  <si>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</si>
  <si>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</si>
  <si>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</si>
  <si>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</si>
  <si>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</si>
  <si>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</si>
  <si>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</si>
  <si>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</si>
  <si>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</si>
  <si>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</si>
  <si>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</si>
  <si>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</si>
  <si>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</si>
  <si>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</si>
  <si>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</si>
  <si>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</si>
  <si>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</si>
  <si>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</si>
  <si>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</si>
  <si>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</si>
  <si>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</si>
  <si>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</si>
  <si>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</si>
  <si>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</si>
  <si>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</si>
  <si>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</si>
  <si>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</si>
  <si>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</si>
  <si>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</si>
  <si>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</si>
  <si>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</si>
  <si>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</si>
  <si>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</si>
  <si>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</si>
  <si>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</si>
  <si>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</si>
  <si>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</si>
  <si>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</si>
  <si>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</si>
  <si>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</si>
  <si>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</si>
  <si>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</si>
  <si>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</si>
  <si>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</si>
  <si>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</si>
  <si>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</si>
  <si>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</si>
  <si>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</si>
  <si>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</si>
  <si>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</si>
  <si>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</si>
  <si>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</si>
  <si>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</si>
  <si>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</si>
  <si>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</si>
  <si>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</si>
  <si>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</si>
  <si>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</si>
  <si>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</si>
  <si>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</si>
  <si>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</si>
  <si>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</si>
  <si>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</si>
  <si>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</si>
  <si>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</si>
  <si>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</si>
  <si>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</si>
  <si>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</si>
  <si>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</si>
  <si>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</si>
  <si>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</si>
  <si>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</si>
  <si>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</si>
  <si>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</si>
  <si>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</si>
  <si>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</si>
  <si>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</si>
  <si>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</si>
  <si>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</si>
  <si>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</si>
  <si>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</si>
  <si>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</si>
  <si>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</si>
  <si>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</si>
  <si>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</si>
  <si>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</si>
  <si>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</si>
  <si>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</si>
  <si>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</si>
  <si>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</si>
  <si>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</si>
  <si>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</si>
  <si>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</si>
  <si>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</si>
  <si>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</si>
  <si>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</si>
  <si>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</si>
  <si>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</si>
  <si>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</si>
  <si>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</si>
  <si>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</si>
  <si>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</si>
  <si>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</si>
  <si>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</si>
  <si>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</si>
  <si>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</si>
  <si>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</si>
  <si>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</si>
  <si>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</si>
  <si>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</si>
  <si>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</si>
  <si>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</si>
  <si>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</si>
  <si>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</si>
  <si>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</si>
  <si>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</si>
  <si>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</si>
  <si>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</si>
  <si>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</si>
  <si>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</si>
  <si>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</si>
  <si>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</si>
  <si>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</si>
  <si>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</si>
  <si>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</si>
  <si>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</si>
  <si>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</si>
  <si>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</si>
  <si>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</si>
  <si>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</si>
  <si>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</si>
  <si>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</si>
  <si>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</si>
  <si>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</si>
  <si>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</si>
  <si>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</si>
  <si>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</si>
  <si>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</si>
  <si>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</si>
  <si>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</si>
  <si>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</si>
  <si>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</si>
  <si>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</si>
  <si>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</si>
  <si>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</si>
  <si>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</si>
  <si>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</si>
  <si>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</si>
  <si>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</si>
  <si>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</si>
  <si>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</si>
  <si>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</si>
  <si>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</si>
  <si>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</si>
  <si>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</si>
  <si>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</si>
  <si>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</si>
  <si>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</si>
  <si>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</si>
  <si>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</si>
  <si>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</si>
  <si>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</si>
  <si>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</si>
  <si>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</si>
  <si>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</si>
  <si>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</si>
  <si>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</si>
  <si>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</si>
  <si>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</si>
  <si>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</si>
  <si>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</si>
  <si>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</si>
  <si>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</si>
  <si>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</si>
  <si>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</si>
  <si>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</si>
  <si>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</si>
  <si>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</si>
  <si>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</si>
  <si>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</si>
  <si>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</si>
  <si>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</si>
  <si>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</si>
  <si>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</si>
  <si>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</si>
  <si>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</si>
  <si>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</si>
  <si>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</si>
  <si>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</si>
  <si>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</si>
  <si>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</si>
  <si>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</si>
  <si>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</si>
  <si>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</si>
  <si>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</si>
  <si>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</si>
  <si>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</si>
  <si>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</si>
  <si>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</si>
  <si>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</si>
  <si>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</si>
  <si>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</si>
  <si>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</si>
  <si>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</si>
  <si>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</si>
  <si>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</si>
  <si>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</si>
  <si>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</si>
  <si>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</si>
  <si>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</si>
  <si>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</si>
  <si>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</si>
  <si>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</si>
  <si>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</si>
  <si>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</si>
  <si>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</si>
  <si>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</si>
  <si>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</si>
  <si>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</si>
  <si>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</si>
  <si>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</si>
  <si>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</si>
  <si>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</si>
  <si>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</si>
  <si>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</si>
  <si>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</si>
  <si>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</si>
  <si>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</si>
  <si>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</si>
  <si>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</si>
  <si>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</si>
  <si>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</si>
  <si>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</si>
  <si>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</si>
  <si>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</si>
  <si>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</si>
  <si>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</si>
  <si>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</si>
  <si>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</si>
  <si>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</si>
  <si>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</si>
  <si>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</si>
  <si>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</si>
  <si>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</si>
  <si>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</si>
  <si>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</si>
  <si>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</si>
  <si>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</si>
  <si>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</si>
  <si>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</si>
  <si>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</si>
  <si>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</si>
  <si>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</si>
  <si>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</si>
  <si>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</si>
  <si>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</si>
  <si>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</si>
  <si>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</si>
  <si>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</si>
  <si>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</si>
  <si>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</si>
  <si>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</si>
  <si>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</si>
  <si>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</si>
  <si>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</si>
  <si>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</si>
  <si>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</si>
  <si>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</si>
  <si>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</si>
  <si>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</si>
  <si>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</si>
  <si>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</si>
  <si>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</si>
  <si>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</si>
  <si>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</si>
  <si>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</si>
  <si>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</si>
  <si>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</si>
  <si>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</si>
  <si>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</si>
  <si>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</si>
  <si>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</si>
  <si>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</si>
  <si>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</si>
  <si>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</si>
  <si>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</si>
  <si>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</si>
  <si>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</si>
  <si>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</si>
  <si>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</si>
  <si>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</si>
  <si>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</si>
  <si>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</si>
  <si>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</si>
  <si>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</si>
  <si>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</si>
  <si>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</si>
  <si>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</si>
  <si>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</si>
  <si>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</si>
  <si>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</si>
  <si>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</si>
  <si>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</si>
  <si>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</si>
  <si>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</si>
  <si>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</si>
  <si>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</si>
  <si>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</si>
  <si>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</si>
  <si>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</si>
  <si>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</si>
  <si>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</si>
  <si>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</si>
  <si>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</si>
  <si>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</si>
  <si>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</si>
  <si>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</si>
  <si>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</si>
  <si>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</si>
  <si>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</si>
  <si>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</si>
  <si>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</si>
  <si>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</si>
  <si>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</si>
  <si>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</si>
  <si>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</si>
  <si>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</si>
  <si>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</si>
  <si>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</si>
  <si>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</si>
  <si>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</si>
  <si>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</si>
  <si>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</si>
  <si>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</si>
  <si>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</si>
  <si>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</si>
  <si>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</si>
  <si>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</si>
  <si>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</si>
  <si>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</si>
  <si>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</si>
  <si>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</si>
  <si>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</si>
  <si>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</si>
  <si>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</si>
  <si>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</si>
  <si>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</si>
  <si>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</si>
  <si>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</si>
  <si>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</si>
  <si>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</si>
  <si>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</si>
  <si>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</si>
  <si>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</si>
  <si>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</si>
  <si>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</si>
  <si>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</si>
  <si>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</si>
  <si>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</si>
  <si>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</si>
  <si>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</si>
  <si>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</si>
  <si>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</si>
  <si>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</si>
  <si>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</si>
  <si>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</si>
  <si>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</si>
  <si>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</si>
  <si>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</si>
  <si>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</si>
  <si>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</si>
  <si>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</si>
  <si>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</si>
  <si>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</si>
  <si>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</si>
  <si>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</si>
  <si>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</si>
  <si>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</si>
  <si>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</si>
  <si>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</si>
  <si>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</si>
  <si>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</si>
  <si>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</si>
  <si>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</si>
  <si>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</si>
  <si>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</si>
  <si>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</si>
  <si>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</si>
  <si>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</si>
  <si>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</si>
  <si>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</si>
  <si>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</si>
  <si>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</si>
  <si>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</si>
  <si>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</si>
  <si>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</si>
  <si>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</si>
  <si>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</si>
  <si>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</si>
  <si>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</si>
  <si>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</si>
  <si>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</si>
  <si>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</si>
  <si>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</si>
  <si>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</si>
  <si>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</si>
  <si>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</si>
  <si>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</si>
  <si>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</si>
  <si>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</si>
  <si>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</si>
  <si>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</si>
  <si>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</si>
  <si>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</si>
  <si>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</si>
  <si>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</si>
  <si>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</si>
  <si>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</si>
  <si>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</si>
  <si>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</si>
  <si>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</si>
  <si>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</si>
  <si>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</si>
  <si>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</si>
  <si>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</si>
  <si>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</si>
  <si>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</si>
  <si>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</si>
  <si>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</si>
  <si>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</si>
  <si>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</si>
  <si>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</si>
  <si>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</si>
  <si>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</si>
  <si>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</si>
  <si>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</si>
  <si>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</si>
  <si>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</si>
  <si>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</si>
  <si>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</si>
  <si>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</si>
  <si>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</si>
  <si>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</si>
  <si>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</si>
  <si>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</si>
  <si>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</si>
  <si>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</si>
  <si>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</si>
  <si>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</si>
  <si>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</si>
  <si>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</si>
  <si>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</si>
  <si>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</si>
  <si>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</si>
  <si>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</si>
  <si>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</si>
  <si>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</si>
  <si>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</si>
  <si>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</si>
  <si>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</si>
  <si>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</si>
  <si>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</si>
  <si>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</si>
  <si>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</si>
  <si>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</si>
  <si>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</si>
  <si>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</si>
  <si>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</si>
  <si>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</si>
  <si>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</si>
  <si>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</si>
  <si>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</si>
  <si>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</si>
  <si>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</si>
  <si>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</si>
  <si>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</si>
  <si>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</si>
  <si>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</si>
  <si>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</si>
  <si>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</si>
  <si>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</si>
  <si>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</si>
  <si>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</si>
  <si>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</si>
  <si>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</si>
  <si>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</si>
  <si>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</si>
  <si>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</si>
  <si>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</si>
  <si>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</si>
  <si>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</si>
  <si>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</si>
  <si>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</si>
  <si>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</si>
  <si>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</si>
  <si>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</si>
  <si>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</si>
  <si>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</si>
  <si>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</si>
  <si>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</si>
  <si>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</si>
  <si>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</si>
  <si>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</si>
  <si>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</si>
  <si>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</si>
  <si>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</si>
  <si>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</si>
  <si>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</si>
  <si>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</si>
  <si>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</si>
  <si>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</si>
  <si>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</si>
  <si>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</si>
  <si>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</si>
  <si>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</si>
  <si>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</si>
  <si>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</si>
  <si>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</si>
  <si>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</si>
  <si>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</si>
  <si>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</si>
  <si>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</si>
  <si>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</si>
  <si>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</si>
  <si>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</si>
  <si>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</si>
  <si>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</si>
  <si>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</si>
  <si>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</si>
  <si>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</si>
  <si>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</si>
  <si>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</si>
  <si>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</si>
  <si>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</si>
  <si>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</si>
  <si>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</si>
  <si>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</si>
  <si>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</si>
  <si>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</si>
  <si>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</si>
  <si>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</si>
  <si>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</si>
  <si>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</si>
  <si>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</si>
  <si>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</si>
  <si>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</si>
  <si>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</si>
  <si>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</si>
  <si>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</si>
  <si>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</si>
  <si>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</si>
  <si>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</si>
  <si>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</si>
  <si>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</si>
  <si>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</si>
  <si>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</si>
  <si>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</si>
  <si>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</si>
  <si>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</si>
  <si>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</si>
  <si>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</si>
  <si>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</si>
  <si>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</si>
  <si>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</si>
  <si>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</si>
  <si>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</si>
  <si>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</si>
  <si>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</si>
  <si>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</si>
  <si>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</si>
  <si>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</si>
  <si>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</si>
  <si>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</si>
  <si>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</si>
  <si>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</si>
  <si>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</si>
  <si>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</si>
  <si>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</si>
  <si>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</si>
  <si>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</si>
  <si>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</si>
  <si>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</si>
  <si>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</si>
  <si>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</si>
  <si>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</si>
  <si>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</si>
  <si>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</si>
  <si>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</si>
  <si>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</si>
  <si>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</si>
  <si>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</si>
  <si>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</si>
  <si>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</si>
  <si>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</si>
  <si>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</si>
  <si>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</si>
  <si>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</si>
  <si>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</si>
  <si>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</si>
  <si>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</si>
  <si>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</si>
  <si>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</si>
  <si>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</si>
  <si>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</si>
  <si>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</si>
  <si>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</si>
  <si>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</si>
  <si>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</si>
  <si>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</si>
  <si>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</si>
  <si>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</si>
  <si>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</si>
  <si>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</si>
  <si>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</si>
  <si>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</si>
  <si>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</si>
  <si>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</si>
  <si>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</si>
  <si>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</si>
  <si>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</si>
  <si>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</si>
  <si>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</si>
  <si>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</si>
  <si>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</si>
  <si>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</si>
  <si>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</si>
  <si>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</si>
  <si>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</si>
  <si>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</si>
  <si>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</si>
  <si>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</si>
  <si>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</si>
  <si>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</si>
  <si>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</si>
  <si>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</si>
  <si>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</si>
  <si>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</si>
  <si>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</si>
  <si>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</si>
  <si>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</si>
  <si>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</si>
  <si>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</si>
  <si>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</si>
  <si>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</si>
  <si>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</si>
  <si>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</si>
  <si>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</si>
  <si>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</si>
  <si>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</si>
  <si>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</si>
  <si>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</si>
  <si>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</si>
  <si>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</si>
  <si>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</si>
  <si>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</si>
  <si>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</si>
  <si>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</si>
  <si>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</si>
  <si>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</si>
  <si>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</si>
  <si>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</si>
  <si>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</si>
  <si>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</si>
  <si>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</si>
  <si>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</si>
  <si>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</si>
  <si>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</si>
  <si>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</si>
  <si>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</si>
  <si>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</si>
  <si>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</si>
  <si>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</si>
  <si>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</si>
  <si>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</si>
  <si>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</si>
  <si>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</si>
  <si>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</si>
  <si>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</si>
  <si>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</si>
  <si>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</si>
  <si>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</si>
  <si>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</si>
  <si>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</si>
  <si>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</si>
  <si>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</si>
  <si>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</si>
  <si>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</si>
  <si>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</si>
  <si>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</si>
  <si>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</si>
  <si>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</si>
  <si>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</si>
  <si>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</si>
  <si>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</si>
  <si>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</si>
  <si>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</si>
  <si>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</si>
  <si>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</si>
  <si>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</si>
  <si>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</si>
  <si>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</si>
  <si>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</si>
  <si>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</si>
  <si>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</si>
  <si>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</si>
  <si>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</si>
  <si>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</si>
  <si>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</si>
  <si>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</si>
  <si>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</si>
  <si>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</si>
  <si>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</si>
  <si>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</si>
  <si>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</si>
  <si>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</si>
  <si>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</si>
  <si>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</si>
  <si>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</si>
  <si>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</si>
  <si>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</si>
  <si>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</si>
  <si>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</si>
  <si>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</si>
  <si>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</si>
  <si>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</si>
  <si>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</si>
  <si>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</si>
  <si>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</si>
  <si>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</si>
  <si>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</si>
  <si>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</si>
  <si>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</si>
  <si>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</si>
  <si>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</si>
  <si>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</si>
  <si>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</si>
  <si>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</si>
  <si>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</si>
  <si>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</si>
  <si>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</si>
  <si>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</si>
  <si>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</si>
  <si>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</si>
  <si>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</si>
  <si>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</si>
  <si>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</si>
  <si>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</si>
  <si>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</si>
  <si>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</si>
  <si>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</si>
  <si>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</si>
  <si>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</si>
  <si>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</si>
  <si>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</si>
  <si>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</si>
  <si>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</si>
  <si>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</si>
  <si>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</si>
  <si>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</si>
  <si>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</si>
  <si>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</si>
  <si>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</si>
  <si>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</si>
  <si>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</si>
  <si>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</si>
  <si>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</si>
  <si>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</si>
  <si>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</si>
  <si>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</si>
  <si>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</si>
  <si>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</si>
  <si>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</si>
  <si>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</si>
  <si>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</si>
  <si>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</si>
  <si>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</si>
  <si>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</si>
  <si>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</si>
  <si>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</si>
  <si>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</si>
  <si>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</si>
  <si>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</si>
  <si>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</si>
  <si>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</si>
  <si>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</si>
  <si>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</si>
  <si>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</si>
  <si>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</si>
  <si>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</si>
  <si>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</si>
  <si>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</si>
  <si>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</si>
  <si>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</si>
  <si>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</si>
  <si>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</si>
  <si>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</si>
  <si>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</si>
  <si>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</si>
  <si>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</si>
  <si>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</si>
  <si>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</si>
  <si>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</si>
  <si>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</si>
  <si>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</si>
  <si>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</si>
  <si>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</si>
  <si>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</si>
  <si>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</si>
  <si>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</si>
  <si>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</si>
  <si>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</si>
  <si>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</si>
  <si>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</si>
  <si>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</si>
  <si>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</si>
  <si>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</si>
  <si>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</si>
  <si>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</si>
  <si>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</si>
  <si>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</si>
  <si>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</si>
  <si>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</si>
  <si>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</si>
  <si>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</si>
  <si>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</si>
  <si>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</si>
  <si>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</si>
  <si>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</si>
  <si>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</si>
  <si>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</si>
  <si>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</si>
  <si>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</si>
  <si>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</si>
  <si>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</si>
  <si>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</si>
  <si>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</si>
  <si>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</si>
  <si>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</si>
  <si>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</si>
  <si>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</si>
  <si>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</si>
  <si>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</si>
  <si>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</si>
  <si>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</si>
  <si>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</si>
  <si>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</si>
  <si>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</si>
  <si>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</si>
  <si>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</si>
  <si>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</si>
  <si>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</si>
  <si>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</si>
  <si>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</si>
  <si>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</si>
  <si>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</si>
  <si>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</si>
  <si>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</si>
  <si>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</si>
  <si>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</si>
  <si>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</si>
  <si>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</si>
  <si>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</si>
  <si>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</si>
  <si>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</si>
  <si>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</si>
  <si>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</si>
  <si>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</si>
  <si>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</si>
  <si>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</si>
  <si>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</si>
  <si>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</si>
  <si>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</si>
  <si>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</si>
  <si>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</si>
  <si>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</si>
  <si>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</si>
  <si>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</si>
  <si>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</si>
  <si>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</si>
  <si>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</si>
  <si>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</si>
  <si>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</si>
  <si>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</si>
  <si>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</si>
  <si>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</si>
  <si>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</si>
  <si>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</si>
  <si>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</si>
  <si>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</si>
  <si>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</si>
  <si>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</si>
  <si>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</si>
  <si>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</si>
  <si>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</si>
  <si>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</si>
  <si>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</si>
  <si>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</si>
  <si>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</si>
  <si>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</si>
  <si>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</si>
  <si>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</si>
  <si>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</si>
  <si>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</si>
  <si>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</si>
  <si>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</si>
  <si>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</si>
  <si>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</si>
  <si>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</si>
  <si>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</si>
  <si>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</si>
  <si>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</si>
  <si>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</si>
  <si>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</si>
  <si>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</si>
  <si>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</si>
  <si>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</si>
  <si>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</si>
  <si>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</si>
  <si>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</si>
  <si>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</si>
  <si>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</si>
  <si>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</si>
  <si>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</si>
  <si>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</si>
  <si>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</si>
  <si>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</si>
  <si>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</si>
  <si>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</si>
  <si>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</si>
  <si>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</si>
  <si>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</si>
  <si>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</si>
  <si>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</si>
  <si>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</si>
  <si>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</si>
  <si>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</si>
  <si>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</si>
  <si>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</si>
  <si>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</si>
  <si>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</si>
  <si>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</si>
  <si>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</si>
  <si>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</si>
  <si>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</si>
  <si>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</si>
  <si>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</si>
  <si>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</si>
  <si>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</si>
  <si>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</si>
  <si>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</si>
  <si>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</si>
  <si>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</si>
  <si>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</si>
  <si>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</si>
  <si>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</si>
  <si>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</si>
  <si>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</si>
  <si>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</si>
  <si>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</si>
  <si>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</si>
  <si>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</si>
  <si>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</si>
  <si>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</si>
  <si>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</si>
  <si>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</si>
  <si>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</si>
  <si>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</si>
  <si>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</si>
  <si>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</si>
  <si>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</si>
  <si>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</si>
  <si>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</si>
  <si>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</si>
  <si>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</si>
  <si>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</si>
  <si>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</si>
  <si>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</si>
  <si>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</si>
  <si>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</si>
  <si>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</si>
  <si>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</si>
  <si>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</si>
  <si>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</si>
  <si>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</si>
  <si>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</si>
  <si>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</si>
  <si>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</si>
  <si>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</si>
  <si>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</si>
  <si>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</si>
  <si>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</si>
  <si>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</si>
  <si>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</si>
  <si>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</si>
  <si>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</si>
  <si>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</si>
  <si>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</si>
  <si>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</si>
  <si>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</si>
  <si>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</si>
  <si>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</si>
  <si>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</si>
  <si>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</si>
  <si>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</si>
  <si>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</si>
  <si>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</si>
  <si>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</si>
  <si>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</si>
  <si>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</si>
  <si>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</si>
  <si>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</si>
  <si>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</si>
  <si>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</si>
  <si>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</si>
  <si>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</si>
  <si>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</si>
  <si>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</si>
  <si>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</si>
  <si>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</si>
  <si>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</si>
  <si>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</si>
  <si>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</si>
  <si>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</si>
  <si>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</si>
  <si>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</si>
  <si>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</si>
  <si>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</si>
  <si>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</si>
  <si>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</si>
  <si>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</si>
  <si>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</si>
  <si>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</si>
  <si>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</si>
  <si>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</si>
  <si>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</si>
  <si>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</si>
  <si>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</si>
  <si>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</si>
  <si>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</si>
  <si>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</si>
  <si>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</si>
  <si>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</si>
  <si>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</si>
  <si>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</si>
  <si>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</si>
  <si>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</si>
  <si>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</si>
  <si>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</si>
  <si>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</si>
  <si>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</si>
  <si>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</si>
  <si>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</si>
  <si>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</si>
  <si>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</si>
  <si>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</si>
  <si>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</si>
  <si>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</si>
  <si>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</si>
  <si>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</si>
  <si>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</si>
  <si>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</si>
  <si>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</si>
  <si>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</si>
  <si>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</si>
  <si>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</si>
  <si>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</si>
  <si>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</si>
  <si>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</si>
  <si>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</si>
  <si>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</si>
  <si>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</si>
  <si>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</si>
  <si>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</si>
  <si>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</si>
  <si>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</si>
  <si>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</si>
  <si>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</si>
  <si>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</si>
  <si>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</si>
  <si>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</si>
  <si>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</si>
  <si>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</si>
  <si>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</si>
  <si>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</si>
  <si>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</si>
  <si>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</si>
  <si>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</si>
  <si>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</si>
  <si>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</si>
  <si>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</si>
  <si>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</si>
  <si>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</si>
  <si>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</si>
  <si>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</si>
  <si>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</si>
  <si>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</si>
  <si>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</si>
  <si>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</si>
  <si>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</si>
  <si>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</si>
  <si>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</si>
  <si>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</si>
  <si>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</si>
  <si>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</si>
  <si>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</si>
  <si>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</si>
  <si>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</si>
  <si>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</si>
  <si>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</si>
  <si>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</si>
  <si>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</si>
  <si>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</si>
  <si>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</si>
  <si>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</si>
  <si>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</si>
  <si>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</si>
  <si>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</si>
  <si>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</si>
  <si>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</si>
  <si>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</si>
  <si>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</si>
  <si>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</si>
  <si>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</si>
  <si>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</si>
  <si>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</si>
  <si>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</si>
  <si>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</si>
  <si>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</si>
  <si>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</si>
  <si>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</si>
  <si>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</si>
  <si>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</si>
  <si>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</si>
  <si>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</si>
  <si>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</si>
  <si>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</si>
  <si>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</si>
  <si>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</si>
  <si>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</si>
  <si>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</si>
  <si>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</si>
  <si>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</si>
  <si>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</si>
  <si>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</si>
  <si>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</si>
  <si>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</si>
  <si>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</si>
  <si>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</si>
  <si>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</si>
  <si>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</si>
  <si>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</si>
  <si>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</si>
  <si>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</si>
  <si>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</si>
  <si>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</si>
  <si>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</si>
  <si>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</si>
  <si>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</si>
  <si>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</si>
  <si>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</si>
  <si>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</si>
  <si>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</si>
  <si>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</si>
  <si>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</si>
  <si>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</si>
  <si>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</si>
  <si>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</si>
  <si>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</si>
  <si>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</si>
  <si>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</si>
  <si>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</si>
  <si>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</si>
  <si>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</si>
  <si>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</si>
  <si>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</si>
  <si>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</si>
  <si>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</si>
  <si>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</si>
  <si>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</si>
  <si>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</si>
  <si>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</si>
  <si>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</si>
  <si>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</si>
  <si>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</si>
  <si>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</si>
  <si>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</si>
  <si>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</si>
  <si>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</si>
  <si>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</si>
  <si>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</si>
  <si>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</si>
  <si>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</si>
  <si>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</si>
  <si>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</si>
  <si>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</si>
  <si>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</si>
  <si>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</si>
  <si>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</si>
  <si>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</si>
  <si>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</si>
  <si>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</si>
  <si>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</si>
  <si>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</si>
  <si>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</si>
  <si>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</si>
  <si>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</si>
  <si>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</si>
  <si>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</si>
  <si>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</si>
  <si>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</si>
  <si>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</si>
  <si>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</si>
  <si>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</si>
  <si>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</si>
  <si>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</si>
  <si>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</si>
  <si>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</si>
  <si>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</si>
  <si>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</si>
  <si>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</si>
  <si>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</si>
  <si>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</si>
  <si>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</si>
  <si>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</si>
  <si>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</si>
  <si>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</si>
  <si>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</si>
  <si>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</si>
  <si>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</si>
  <si>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</si>
  <si>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</si>
  <si>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</si>
  <si>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</si>
  <si>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</si>
  <si>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</si>
  <si>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</si>
  <si>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</si>
  <si>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</si>
  <si>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</si>
  <si>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</si>
  <si>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</si>
  <si>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</si>
  <si>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</si>
  <si>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</si>
  <si>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</si>
  <si>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</si>
  <si>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</si>
  <si>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</si>
  <si>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</si>
  <si>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</si>
  <si>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</si>
  <si>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</si>
  <si>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</si>
  <si>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</si>
  <si>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</si>
  <si>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</si>
  <si>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</si>
  <si>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</si>
  <si>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</si>
  <si>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</si>
  <si>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</si>
  <si>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</si>
  <si>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</si>
  <si>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</si>
  <si>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</si>
  <si>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</si>
  <si>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</si>
  <si>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</si>
  <si>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</si>
  <si>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</si>
  <si>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</si>
  <si>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</si>
  <si>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</si>
  <si>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</si>
  <si>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</si>
  <si>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</si>
  <si>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</si>
  <si>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</si>
  <si>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</si>
  <si>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</si>
  <si>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</si>
  <si>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</si>
  <si>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</si>
  <si>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</si>
  <si>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</si>
  <si>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</si>
  <si>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</si>
  <si>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</si>
  <si>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</si>
  <si>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</si>
  <si>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</si>
  <si>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</si>
  <si>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</si>
  <si>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</si>
  <si>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</si>
  <si>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</si>
  <si>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</si>
  <si>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</si>
  <si>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</si>
  <si>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</si>
  <si>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</si>
  <si>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</si>
  <si>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</si>
  <si>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</si>
  <si>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</si>
  <si>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</si>
  <si>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</si>
  <si>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</si>
  <si>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</si>
  <si>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</si>
  <si>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</si>
  <si>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</si>
  <si>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</si>
  <si>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</si>
  <si>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</si>
  <si>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</si>
  <si>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</si>
  <si>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</si>
  <si>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</si>
  <si>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</si>
  <si>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</si>
  <si>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</si>
  <si>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</si>
  <si>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</si>
  <si>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</si>
  <si>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</si>
  <si>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</si>
  <si>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</si>
  <si>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</si>
  <si>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</si>
  <si>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</si>
  <si>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</si>
  <si>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</si>
  <si>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</si>
  <si>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</si>
  <si>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</si>
  <si>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</si>
  <si>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</si>
  <si>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</si>
  <si>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</si>
  <si>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</si>
  <si>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</si>
  <si>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</si>
  <si>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</si>
  <si>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</si>
  <si>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</si>
  <si>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</si>
  <si>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</si>
  <si>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</si>
  <si>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</si>
  <si>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</si>
  <si>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</si>
  <si>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</si>
  <si>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</si>
  <si>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</si>
  <si>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</si>
  <si>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</si>
  <si>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</si>
  <si>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</si>
  <si>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</si>
  <si>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</si>
  <si>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</si>
  <si>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</si>
  <si>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</si>
  <si>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</si>
  <si>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</si>
  <si>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</si>
  <si>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</si>
  <si>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</si>
  <si>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</si>
  <si>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</si>
  <si>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</si>
  <si>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</si>
  <si>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</si>
  <si>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</si>
  <si>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</si>
  <si>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</si>
  <si>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</si>
  <si>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</si>
  <si>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</si>
  <si>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</si>
  <si>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</si>
  <si>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</si>
  <si>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</si>
  <si>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</si>
  <si>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</si>
  <si>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</si>
  <si>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</si>
  <si>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</si>
  <si>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</si>
  <si>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</si>
  <si>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</si>
  <si>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</si>
  <si>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</si>
  <si>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</si>
  <si>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</si>
  <si>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</si>
  <si>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</si>
  <si>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</si>
  <si>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</si>
  <si>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</si>
  <si>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</si>
  <si>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</si>
  <si>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</si>
  <si>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</si>
  <si>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</si>
  <si>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</si>
  <si>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</si>
  <si>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</si>
  <si>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</si>
  <si>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</si>
  <si>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</si>
  <si>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</si>
  <si>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</si>
  <si>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</si>
  <si>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</si>
  <si>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</si>
  <si>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</si>
  <si>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</si>
  <si>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</si>
  <si>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</si>
  <si>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</si>
  <si>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</si>
  <si>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</si>
  <si>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</si>
  <si>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</si>
  <si>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</si>
  <si>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</si>
  <si>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</si>
  <si>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</si>
  <si>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</si>
  <si>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</si>
  <si>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</si>
  <si>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</si>
  <si>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</si>
  <si>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</si>
  <si>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</si>
  <si>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</si>
  <si>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</si>
  <si>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</si>
  <si>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</si>
  <si>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</si>
  <si>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</si>
  <si>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</si>
  <si>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</si>
  <si>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</si>
  <si>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</si>
  <si>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</si>
  <si>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</si>
  <si>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</si>
  <si>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</si>
  <si>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</si>
  <si>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</si>
  <si>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</si>
  <si>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</si>
  <si>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</si>
  <si>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</si>
  <si>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</si>
  <si>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</si>
  <si>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</si>
  <si>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</si>
  <si>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</si>
  <si>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</si>
  <si>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</si>
  <si>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</si>
  <si>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</si>
  <si>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</si>
  <si>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</si>
  <si>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</si>
  <si>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</si>
  <si>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</si>
  <si>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</si>
  <si>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</si>
  <si>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</si>
  <si>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</si>
  <si>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</si>
  <si>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</si>
  <si>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</si>
  <si>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</si>
  <si>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</si>
  <si>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</si>
  <si>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</si>
  <si>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</si>
  <si>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</si>
  <si>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</si>
  <si>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</si>
  <si>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</si>
  <si>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</si>
  <si>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</si>
  <si>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</si>
  <si>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</si>
  <si>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</si>
  <si>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</si>
  <si>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</si>
  <si>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</si>
  <si>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</si>
  <si>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</si>
  <si>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</si>
  <si>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</si>
  <si>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</si>
  <si>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</si>
  <si>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</si>
  <si>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</si>
  <si>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</si>
  <si>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</si>
  <si>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</si>
  <si>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</si>
  <si>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</si>
  <si>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</si>
  <si>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</si>
  <si>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</si>
  <si>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</si>
  <si>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</si>
  <si>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</si>
  <si>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</si>
  <si>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</si>
  <si>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</si>
  <si>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</si>
  <si>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</si>
  <si>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</si>
  <si>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</si>
  <si>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</si>
  <si>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</si>
  <si>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</si>
  <si>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</si>
  <si>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</si>
  <si>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</si>
  <si>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</si>
  <si>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</si>
  <si>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</si>
  <si>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</si>
  <si>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</si>
  <si>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</si>
  <si>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</si>
  <si>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</si>
  <si>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</si>
  <si>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</si>
  <si>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</si>
  <si>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</si>
  <si>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</si>
  <si>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</si>
  <si>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</si>
  <si>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</si>
  <si>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</si>
  <si>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</si>
  <si>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</si>
  <si>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</si>
  <si>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</si>
  <si>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</si>
  <si>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</si>
  <si>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</si>
  <si>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</si>
  <si>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</si>
  <si>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</si>
  <si>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</si>
  <si>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</si>
  <si>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</si>
  <si>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</si>
  <si>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</si>
  <si>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</si>
  <si>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</si>
  <si>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</si>
  <si>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</si>
  <si>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</si>
  <si>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</si>
  <si>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</si>
  <si>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</si>
  <si>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</si>
  <si>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</si>
  <si>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</si>
  <si>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</si>
  <si>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</si>
  <si>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</si>
  <si>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</si>
  <si>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</si>
  <si>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</si>
  <si>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</si>
  <si>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</si>
  <si>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</si>
  <si>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</si>
  <si>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</si>
  <si>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</si>
  <si>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</si>
  <si>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</si>
  <si>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</si>
  <si>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</si>
  <si>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</si>
  <si>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</si>
  <si>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</si>
  <si>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</si>
  <si>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</si>
  <si>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</si>
  <si>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</si>
  <si>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</si>
  <si>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</si>
  <si>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</si>
  <si>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</si>
  <si>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</si>
  <si>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</si>
  <si>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</si>
  <si>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</si>
  <si>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</si>
  <si>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</si>
  <si>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</si>
  <si>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</si>
  <si>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</si>
  <si>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</si>
  <si>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</si>
  <si>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</si>
  <si>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</si>
  <si>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</si>
  <si>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</si>
  <si>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</si>
  <si>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</si>
  <si>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</si>
  <si>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</si>
  <si>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</si>
  <si>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</si>
  <si>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</si>
  <si>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</si>
  <si>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</si>
  <si>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</si>
  <si>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</si>
  <si>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</si>
  <si>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</si>
  <si>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</si>
  <si>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</si>
  <si>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</si>
  <si>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</si>
  <si>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</si>
  <si>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</si>
  <si>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</si>
  <si>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</si>
  <si>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</si>
  <si>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</si>
  <si>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</si>
  <si>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</si>
  <si>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</si>
  <si>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</si>
  <si>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</si>
  <si>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</si>
  <si>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</si>
  <si>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</si>
  <si>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</si>
  <si>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</si>
  <si>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</si>
  <si>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</si>
  <si>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</si>
  <si>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</si>
  <si>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</si>
  <si>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</si>
  <si>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</si>
  <si>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</si>
  <si>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</si>
  <si>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</si>
  <si>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</si>
  <si>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</si>
  <si>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</si>
  <si>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</si>
  <si>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</si>
  <si>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</si>
  <si>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</si>
  <si>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</si>
  <si>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</si>
  <si>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</si>
  <si>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</si>
  <si>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</si>
  <si>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</si>
  <si>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</si>
  <si>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</si>
  <si>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</si>
  <si>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</si>
  <si>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</si>
  <si>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</si>
  <si>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</si>
  <si>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</si>
  <si>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</si>
  <si>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</si>
  <si>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</si>
  <si>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</si>
  <si>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</si>
  <si>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</si>
  <si>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</si>
  <si>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</si>
  <si>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</si>
  <si>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</si>
  <si>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</si>
  <si>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</si>
  <si>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</si>
  <si>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</si>
  <si>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</si>
  <si>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</si>
  <si>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</si>
  <si>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</si>
  <si>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</si>
  <si>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</si>
  <si>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</si>
  <si>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</si>
  <si>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</si>
  <si>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</si>
  <si>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</si>
  <si>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</si>
  <si>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</si>
  <si>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</si>
  <si>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</si>
  <si>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</si>
  <si>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</si>
  <si>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</si>
  <si>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</si>
  <si>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</si>
  <si>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</si>
  <si>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</si>
  <si>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</si>
  <si>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</si>
  <si>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</si>
  <si>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</si>
  <si>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</si>
  <si>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</si>
  <si>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</si>
  <si>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</si>
  <si>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</si>
  <si>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</si>
  <si>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</si>
  <si>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</si>
  <si>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</si>
  <si>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</si>
  <si>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</si>
  <si>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</si>
  <si>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</si>
  <si>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</si>
  <si>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</si>
  <si>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</si>
  <si>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</si>
  <si>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</si>
  <si>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</si>
  <si>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</si>
  <si>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</si>
  <si>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PCM-20251127-00000511</t>
  </si>
  <si>
    <t>60 min</t>
  </si>
  <si>
    <t xml:space="preserve"> PCM-20250215-00000830 </t>
  </si>
  <si>
    <t>LTE site still down and  site located in aramco area access issue need special permission</t>
  </si>
  <si>
    <t>PCM-20251127-00000574</t>
  </si>
  <si>
    <t>120 min</t>
  </si>
  <si>
    <t xml:space="preserve">no  pcm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</si>
  <si>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</si>
  <si>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</si>
  <si>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</si>
  <si>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</si>
  <si>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</si>
  <si>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</si>
  <si>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</si>
  <si>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</si>
  <si>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PCM-20251127-00000583</t>
  </si>
  <si>
    <t>EM team At site TS</t>
  </si>
  <si>
    <t>TT-20251126-01513 -no new PCM</t>
  </si>
  <si>
    <t>EM team on thje way ETA: 40 Mins</t>
  </si>
  <si>
    <t>PCM-20251127-00000664</t>
  </si>
  <si>
    <t>PCM-20251127-00000655</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</si>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</sst>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1">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0"/>
      <tableStyleElement type="secondRowStripe" dxfId="209"/>
    </tableStyle>
    <tableStyle name="R4-style" pivot="0" count="2" xr9:uid="{77AE9F50-97BF-4159-B679-31472073B654}">
      <tableStyleElement type="firstRowStripe" dxfId="208"/>
      <tableStyleElement type="secondRowStripe" dxfId="207"/>
    </tableStyle>
    <tableStyle name="R5-style" pivot="0" count="2" xr9:uid="{AD12C9A5-1F34-43AA-AAE7-75BCDDC91B59}">
      <tableStyleElement type="firstRowStripe" dxfId="206"/>
      <tableStyleElement type="secondRowStripe" dxfId="205"/>
    </tableStyle>
    <tableStyle name="R6-style" pivot="0" count="2" xr9:uid="{C3E12290-DC8B-4BD6-BE37-56C4CBB4A158}">
      <tableStyleElement type="firstRowStripe" dxfId="204"/>
      <tableStyleElement type="secondRowStripe" dxfId="203"/>
    </tableStyle>
    <tableStyle name="R6-style 2" pivot="0" count="2" xr9:uid="{BDD812D4-7BED-44DC-B88C-1BB7B09B1E54}">
      <tableStyleElement type="firstRowStripe" dxfId="202"/>
      <tableStyleElement type="secondRowStripe" dxfId="201"/>
    </tableStyle>
    <tableStyle name="R6-style 3" pivot="0" count="2" xr9:uid="{77756906-F756-4B78-A11F-BCDB11B6C4D7}">
      <tableStyleElement type="firstRowStripe" dxfId="200"/>
      <tableStyleElement type="secondRowStripe" dxfId="199"/>
    </tableStyle>
    <tableStyle name="R6-style 4" pivot="0" count="2" xr9:uid="{691627C6-EE15-4EED-AE01-ED65075D6119}">
      <tableStyleElement type="firstRowStripe" dxfId="198"/>
      <tableStyleElement type="secondRowStripe" dxfId="197"/>
    </tableStyle>
    <tableStyle name="R6-style 5" pivot="0" count="2" xr9:uid="{AF3631A8-C005-4414-A160-13325C8E88D6}">
      <tableStyleElement type="firstRowStripe" dxfId="196"/>
      <tableStyleElement type="secondRowStripe" dxfId="195"/>
    </tableStyle>
    <tableStyle name="R6-style 6" pivot="0" count="2" xr9:uid="{DF662C83-6FBD-44FA-A474-9A88B3E85FE2}">
      <tableStyleElement type="firstRowStripe" dxfId="194"/>
      <tableStyleElement type="secondRowStripe" dxfId="193"/>
    </tableStyle>
    <tableStyle name="R6-style 7" pivot="0" count="2" xr9:uid="{8AE85B5B-5C24-4438-B48E-E48CB23C4A51}">
      <tableStyleElement type="firstRowStripe" dxfId="192"/>
      <tableStyleElement type="secondRowStripe" dxfId="191"/>
    </tableStyle>
    <tableStyle name="R6-style 8" pivot="0" count="2" xr9:uid="{17D5481C-81F7-4BA6-AAF5-5B99F719737A}">
      <tableStyleElement type="firstRowStripe" dxfId="190"/>
      <tableStyleElement type="secondRowStripe" dxfId="18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8" headerRowBorderDxfId="186" tableBorderDxfId="187" totalsRowBorderDxfId="185">
  <autoFilter ref="A1:R11417" xr:uid="{027D062C-6DC6-46FB-B41D-D30D2CAA82F0}"/>
  <tableColumns count="18">
    <tableColumn id="1" xr3:uid="{00000000-0010-0000-0700-000001000000}" name="Site ID Code" dataDxfId="184"/>
    <tableColumn id="2" xr3:uid="{00000000-0010-0000-0700-000002000000}" name="2G Site ID" dataDxfId="183"/>
    <tableColumn id="3" xr3:uid="{00000000-0010-0000-0700-000003000000}" name="3G Site ID" dataDxfId="182"/>
    <tableColumn id="4" xr3:uid="{00000000-0010-0000-0700-000004000000}" name="4G ID" dataDxfId="181"/>
    <tableColumn id="5" xr3:uid="{00000000-0010-0000-0700-000005000000}" name="5G ID" dataDxfId="180"/>
    <tableColumn id="6" xr3:uid="{00000000-0010-0000-0700-000006000000}" name="Power Type" dataDxfId="179"/>
    <tableColumn id="7" xr3:uid="{00000000-0010-0000-0700-000007000000}" name="BB Status" dataDxfId="178"/>
    <tableColumn id="8" xr3:uid="{00000000-0010-0000-0700-000008000000}" name="EOL Gen" dataDxfId="177"/>
    <tableColumn id="9" xr3:uid="{00000000-0010-0000-0700-000009000000}" name="Site Owner" dataDxfId="176"/>
    <tableColumn id="10" xr3:uid="{00000000-0010-0000-0700-00000A000000}" name="Connectivity" dataDxfId="175"/>
    <tableColumn id="11" xr3:uid="{00000000-0010-0000-0700-00000B000000}" name="Regions" dataDxfId="174"/>
    <tableColumn id="12" xr3:uid="{FF9FE004-80E0-4A93-8A9F-032BC94D00C4}" name="Obsolete AC" dataDxfId="173"/>
    <tableColumn id="13" xr3:uid="{350D3154-7E63-4C40-89A4-CFEFE5108FBF}" name="Obsolete Rectifier" dataDxfId="172"/>
    <tableColumn id="14" xr3:uid="{96017C27-C73A-4D3F-8A61-F243431F3F03}" name="Obsolete Fire" dataDxfId="171"/>
    <tableColumn id="15" xr3:uid="{99EEE141-B275-44E5-9C71-E06EB2963B4E}" name="White List" dataDxfId="170"/>
    <tableColumn id="16" xr3:uid="{4918A51B-7955-403A-974F-B83FB0CF1BBB}" name="MC Name" dataDxfId="169"/>
    <tableColumn id="17" xr3:uid="{C4B61249-9483-4B71-826B-96EF12AE9962}" name="White List Remarks" dataDxfId="168"/>
    <tableColumn id="18" xr3:uid="{6759D212-C4ED-4DBA-9886-F33BF6148672}" name="Suffix" dataDxfId="16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66" dataDxfId="165" headerRowBorderDxfId="163" tableBorderDxfId="164" totalsRowBorderDxfId="162">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1"/>
    <tableColumn id="2" xr3:uid="{00000000-0010-0000-0100-000002000000}" name="Region" dataDxfId="160">
      <calculatedColumnFormula>IFERROR(VLOOKUP(D2,DB!A:K,11,0),"")</calculatedColumnFormula>
    </tableColumn>
    <tableColumn id="3" xr3:uid="{00000000-0010-0000-0100-000003000000}" name="Count sites" dataDxfId="159"/>
    <tableColumn id="4" xr3:uid="{00000000-0010-0000-0100-000004000000}" name="Hub Site" dataDxfId="158"/>
    <tableColumn id="5" xr3:uid="{00000000-0010-0000-0100-000005000000}" name="Fault Level" dataDxfId="157"/>
    <tableColumn id="6" xr3:uid="{00000000-0010-0000-0100-000006000000}" name="PCM Created At" dataDxfId="156"/>
    <tableColumn id="7" xr3:uid="{00000000-0010-0000-0100-000007000000}" name="Elapsed Duration(Hrs)" dataDxfId="155">
      <calculatedColumnFormula>IFERROR(NOW()-F2,"-")</calculatedColumnFormula>
    </tableColumn>
    <tableColumn id="8" xr3:uid="{00000000-0010-0000-0100-000008000000}" name="Creat Fault First Time Occured" dataDxfId="154"/>
    <tableColumn id="9" xr3:uid="{00000000-0010-0000-0100-000009000000}" name="Power Source" dataDxfId="153">
      <calculatedColumnFormula>IFERROR(VLOOKUP(D2,DB!A:F,6,0),"")</calculatedColumnFormula>
    </tableColumn>
    <tableColumn id="10" xr3:uid="{00000000-0010-0000-0100-00000A000000}" name="Battery Backup Status" dataDxfId="152">
      <calculatedColumnFormula>IFERROR(VLOOKUP(D2,DB!A:G,7,0),"")</calculatedColumnFormula>
    </tableColumn>
    <tableColumn id="11" xr3:uid="{00000000-0010-0000-0100-00000B000000}" name="EM Field Feedback" dataDxfId="151"/>
    <tableColumn id="12" xr3:uid="{00000000-0010-0000-0100-00000C000000}" name="Site Owner" dataDxfId="15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9" totalsRowShown="0" headerRowDxfId="149" dataDxfId="148" headerRowBorderDxfId="146" tableBorderDxfId="147" totalsRowBorderDxfId="145">
  <autoFilter ref="A1:CJ9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4"/>
    <tableColumn id="2" xr3:uid="{00000000-0010-0000-0300-000002000000}" name="Region" dataDxfId="143">
      <calculatedColumnFormula>IFERROR(VLOOKUP(D2,DB!A:K,11,0),"")</calculatedColumnFormula>
    </tableColumn>
    <tableColumn id="3" xr3:uid="{00000000-0010-0000-0300-000003000000}" name="Count sites" dataDxfId="142"/>
    <tableColumn id="4" xr3:uid="{00000000-0010-0000-0300-000004000000}" name="Hub Site" dataDxfId="141"/>
    <tableColumn id="5" xr3:uid="{00000000-0010-0000-0300-000005000000}" name="Fault Level" dataDxfId="140"/>
    <tableColumn id="6" xr3:uid="{00000000-0010-0000-0300-000006000000}" name="PCM Created At" dataDxfId="139"/>
    <tableColumn id="7" xr3:uid="{00000000-0010-0000-0300-000007000000}" name="Elapsed Duration(Hrs)" dataDxfId="138">
      <calculatedColumnFormula>IFERROR(NOW()-F2,"-")</calculatedColumnFormula>
    </tableColumn>
    <tableColumn id="8" xr3:uid="{00000000-0010-0000-0300-000008000000}" name="Creat Fault First Time Occured" dataDxfId="137"/>
    <tableColumn id="9" xr3:uid="{00000000-0010-0000-0300-000009000000}" name="Power Source" dataDxfId="136">
      <calculatedColumnFormula>IFERROR(VLOOKUP(D2,DB!A:F,6,0),"")</calculatedColumnFormula>
    </tableColumn>
    <tableColumn id="10" xr3:uid="{00000000-0010-0000-0300-00000A000000}" name="Battery Backup Status" dataDxfId="135">
      <calculatedColumnFormula>IFERROR(VLOOKUP(D2,DB!A:G,7,0),"")</calculatedColumnFormula>
    </tableColumn>
    <tableColumn id="11" xr3:uid="{00000000-0010-0000-0300-00000B000000}" name="EM Field Feedback" dataDxfId="134"/>
    <tableColumn id="12" xr3:uid="{00000000-0010-0000-0300-00000C000000}" name="Site Owner" dataDxfId="133">
      <calculatedColumnFormula>IFERROR(VLOOKUP(D2,DB!A:I,9,0),"")</calculatedColumnFormula>
    </tableColumn>
    <tableColumn id="13" xr3:uid="{93DE84C4-6B8F-4C85-85FA-3FC22FF5D205}" name="Column1" dataDxfId="132"/>
    <tableColumn id="14" xr3:uid="{5ED03953-0105-4BB0-A8C5-F8875BEFF41D}" name="Column2" dataDxfId="131"/>
    <tableColumn id="15" xr3:uid="{13BCC3F8-676D-4B1F-8AE3-4162A85F8189}" name="Column3" dataDxfId="130"/>
    <tableColumn id="16" xr3:uid="{A0FBB7DA-4924-4940-984B-2CBA2ED0152E}" name="Column4" dataDxfId="129"/>
    <tableColumn id="17" xr3:uid="{23079518-3C8B-41E3-A398-3D9F04902B2C}" name="Column5" dataDxfId="128"/>
    <tableColumn id="18" xr3:uid="{C3195E8B-A159-45B1-899A-A45626924B43}" name="Column6" dataDxfId="127"/>
    <tableColumn id="19" xr3:uid="{730AAE1E-33F2-4B9E-9490-1913800456BD}" name="Column7" dataDxfId="126"/>
    <tableColumn id="20" xr3:uid="{F6599BAF-324E-4D26-878E-9D87F553C83B}" name="Column8" dataDxfId="125"/>
    <tableColumn id="21" xr3:uid="{A3FCFFE2-8A69-4E2D-BCD4-8A154BDD1536}" name="Column9" dataDxfId="124"/>
    <tableColumn id="22" xr3:uid="{0345735C-CF9A-4527-9303-7F821722E99F}" name="Column10" dataDxfId="123"/>
    <tableColumn id="23" xr3:uid="{0346702D-AE29-4380-AB1A-6B984E1834D5}" name="Column11" dataDxfId="122"/>
    <tableColumn id="24" xr3:uid="{E69EAB46-36B5-46B7-8E99-785A56677F05}" name="Column12" dataDxfId="121"/>
    <tableColumn id="25" xr3:uid="{D0EA2767-255F-4D61-AB3B-BC21CE83CFE9}" name="Column13" dataDxfId="120"/>
    <tableColumn id="26" xr3:uid="{B8B78CF0-B403-4230-B29F-BA03DD34189F}" name="Column14" dataDxfId="119"/>
    <tableColumn id="27" xr3:uid="{BBE8D0D4-2360-4769-B5F6-9612F07336E8}" name="Column15" dataDxfId="118"/>
    <tableColumn id="28" xr3:uid="{E0F562E2-6FE0-4418-A8B0-EB0B66DA21CA}" name="Column16" dataDxfId="117"/>
    <tableColumn id="29" xr3:uid="{3716472F-9EED-4E20-8291-342D52F56C2C}" name="Column17" dataDxfId="116"/>
    <tableColumn id="30" xr3:uid="{91248E53-FA49-4313-A56A-1E694CE29C55}" name="Column18" dataDxfId="115"/>
    <tableColumn id="31" xr3:uid="{701207AA-4AC4-44AE-9385-9048B8C9534F}" name="Column19" dataDxfId="114"/>
    <tableColumn id="32" xr3:uid="{84CD12B4-15F7-4356-9AD4-D3F15236D6B2}" name="Column20" dataDxfId="113"/>
    <tableColumn id="33" xr3:uid="{57368AAF-D037-4839-A084-0C1EA9480006}" name="Column21" dataDxfId="112"/>
    <tableColumn id="34" xr3:uid="{9A2E1BD8-5ECB-4D0F-9221-15DD4D4E5A98}" name="Column22" dataDxfId="111"/>
    <tableColumn id="35" xr3:uid="{D14E0DC6-A6E4-430F-A396-EA430FD45EB8}" name="Column23" dataDxfId="110"/>
    <tableColumn id="36" xr3:uid="{6C69F8CE-FE6F-4F28-80EB-DF23909E62D7}" name="Column24" dataDxfId="109"/>
    <tableColumn id="37" xr3:uid="{D26F43B4-E91E-4FEB-BA58-E1451E4EC382}" name="Column25" dataDxfId="108"/>
    <tableColumn id="38" xr3:uid="{48D94BF7-21DA-4E99-9CE6-AD6E855E4A5F}" name="Column26" dataDxfId="107"/>
    <tableColumn id="39" xr3:uid="{093ED6C6-B062-44F6-AE70-05D0449E27DE}" name="Column27" dataDxfId="106"/>
    <tableColumn id="40" xr3:uid="{8C861ECA-5593-48C0-818D-2A6B76086C87}" name="Column28" dataDxfId="105"/>
    <tableColumn id="41" xr3:uid="{B48F77CD-8A86-4D50-B0FC-20096A287EE6}" name="Column29" dataDxfId="104"/>
    <tableColumn id="42" xr3:uid="{439541EC-592F-4CF1-90C9-0320D019ED7C}" name="Column30" dataDxfId="103"/>
    <tableColumn id="43" xr3:uid="{3F3AF1F3-EDC5-4247-9547-EA63CBD941EC}" name="Column31" dataDxfId="102"/>
    <tableColumn id="44" xr3:uid="{54C7567D-E2D2-4447-9034-89508CCBA75C}" name="Column32" dataDxfId="101"/>
    <tableColumn id="45" xr3:uid="{8ACBDCD0-A5D3-463C-BC6E-8D866E80EC06}" name="Column33" dataDxfId="100"/>
    <tableColumn id="46" xr3:uid="{A1D3813F-D43E-4EE8-9902-C200DC347B9B}" name="Column34" dataDxfId="99"/>
    <tableColumn id="47" xr3:uid="{F6CBF00D-C373-470E-888F-CEA357E32D28}" name="Column35" dataDxfId="98"/>
    <tableColumn id="48" xr3:uid="{32C8A2C4-3FB1-421D-BB3E-81957EFE9171}" name="Column36" dataDxfId="97"/>
    <tableColumn id="49" xr3:uid="{01FE1CEA-D0E1-4CC8-AF91-763E68CB566E}" name="Column37" dataDxfId="96"/>
    <tableColumn id="50" xr3:uid="{727D9150-7F8C-4E5D-8CA4-89D6AEF4C9A8}" name="Column38" dataDxfId="95"/>
    <tableColumn id="51" xr3:uid="{C749A9D0-77FD-43D2-9EFF-65F79EE0A5A9}" name="Column39" dataDxfId="94"/>
    <tableColumn id="52" xr3:uid="{72D187B3-77E3-4E7E-B57B-C9BAF8FA546D}" name="Column40" dataDxfId="93"/>
    <tableColumn id="53" xr3:uid="{A3926352-5338-43B4-A6AE-335DC26E2E5C}" name="Column41" dataDxfId="92"/>
    <tableColumn id="54" xr3:uid="{DC77CF2A-91BC-4331-88FC-867BBCA2AF77}" name="Column42" dataDxfId="91"/>
    <tableColumn id="55" xr3:uid="{E12ECDAF-EE0A-4FFE-9A3C-F1A2A3E9F811}" name="Column43" dataDxfId="90"/>
    <tableColumn id="56" xr3:uid="{921A2207-FAB1-4F5C-A4CF-9867264AFF3E}" name="Column44" dataDxfId="89"/>
    <tableColumn id="57" xr3:uid="{20E04E3A-84DE-43BD-8C4D-5FC11F327BB0}" name="Column45" dataDxfId="88"/>
    <tableColumn id="58" xr3:uid="{5ADD66C9-74E0-4860-9CD7-0D6D648CFAF7}" name="Column46" dataDxfId="87"/>
    <tableColumn id="59" xr3:uid="{00995596-34AC-464A-8F19-D179C518EF78}" name="Column47" dataDxfId="86"/>
    <tableColumn id="60" xr3:uid="{2A29D264-E5AA-41E7-863B-E2FD0D3D3B9A}" name="Column48" dataDxfId="85"/>
    <tableColumn id="61" xr3:uid="{301DFFB3-485F-4FCF-BEFB-EF4BEA4B2B25}" name="Column49" dataDxfId="84"/>
    <tableColumn id="62" xr3:uid="{7218796C-E587-4F71-BBB7-3E3191A84381}" name="Column50" dataDxfId="83"/>
    <tableColumn id="63" xr3:uid="{4C44ED8D-19B1-48FB-B469-BC932FEEB2F2}" name="Column51" dataDxfId="82"/>
    <tableColumn id="64" xr3:uid="{6B893E2B-4224-4CD0-B66E-40FEB985F106}" name="Column52" dataDxfId="81"/>
    <tableColumn id="65" xr3:uid="{4CAFC04C-1058-4A02-93EC-272BB755BE87}" name="Column53" dataDxfId="80"/>
    <tableColumn id="66" xr3:uid="{46A9D8C9-2CF8-4C5D-B885-F38BEE71C3B3}" name="Column54" dataDxfId="79"/>
    <tableColumn id="67" xr3:uid="{74F487F9-F4A0-464B-8019-D97D7F187EAF}" name="Column55" dataDxfId="78"/>
    <tableColumn id="68" xr3:uid="{8B2D212E-60FF-40CD-BC4F-7F247E624A9B}" name="Column56" dataDxfId="77"/>
    <tableColumn id="69" xr3:uid="{07F256A5-417C-4FB0-BE91-4C481B01D65D}" name="Column57" dataDxfId="76"/>
    <tableColumn id="70" xr3:uid="{412DE975-6311-4467-B419-E85AC55C3F91}" name="Column58" dataDxfId="75"/>
    <tableColumn id="71" xr3:uid="{F376E0E0-A014-4B18-80F6-5FF257DC768E}" name="Column59" dataDxfId="74"/>
    <tableColumn id="72" xr3:uid="{DBA50943-F9B7-4D8F-909C-346E6CA9DE24}" name="Column60" dataDxfId="73"/>
    <tableColumn id="73" xr3:uid="{D111463F-5D7E-4B58-9632-2C50521D848C}" name="Column61" dataDxfId="72"/>
    <tableColumn id="74" xr3:uid="{8862B961-1F51-46E2-B575-87D3A66984A6}" name="Column62" dataDxfId="71"/>
    <tableColumn id="75" xr3:uid="{080BF745-C9E8-47F9-B6CD-1F054B553245}" name="Column63" dataDxfId="70"/>
    <tableColumn id="76" xr3:uid="{041B9BBD-C807-4F03-9E11-919A8971E2F2}" name="Column64" dataDxfId="69"/>
    <tableColumn id="77" xr3:uid="{A5A6C4A8-207D-4493-A09C-8B610E1D726E}" name="Column65" dataDxfId="68"/>
    <tableColumn id="78" xr3:uid="{AB77CD7C-CF0E-4250-922C-C4E6033DD3B4}" name="Column66" dataDxfId="67"/>
    <tableColumn id="79" xr3:uid="{C4C10E5D-A4D1-47D2-B4CE-E14732975159}" name="Column67" dataDxfId="66"/>
    <tableColumn id="80" xr3:uid="{84839B3A-7512-4494-8FE4-5278D9C73B7E}" name="Column68" dataDxfId="65"/>
    <tableColumn id="81" xr3:uid="{F51A22A7-6D33-4349-8E23-FF08462654F5}" name="Column69" dataDxfId="64"/>
    <tableColumn id="82" xr3:uid="{4AB94226-1F0C-485C-A0D1-62F0272359A6}" name="Column70" dataDxfId="63"/>
    <tableColumn id="83" xr3:uid="{ED1C2149-E213-44FC-9AC9-BB32405D0BA4}" name="Column71" dataDxfId="62"/>
    <tableColumn id="84" xr3:uid="{236BF4A2-6E57-4669-AB2B-19480268F23A}" name="Column72" dataDxfId="61"/>
    <tableColumn id="85" xr3:uid="{139B5F7F-02B9-4C39-8E8A-70B35201C22A}" name="Column73" dataDxfId="60"/>
    <tableColumn id="86" xr3:uid="{3E6DCE9B-785B-45A1-A08D-36ED62824177}" name="Column74" dataDxfId="59"/>
    <tableColumn id="87" xr3:uid="{769A47C6-E47C-4FF1-ACD6-A6BBCEF93AC3}" name="Column75" dataDxfId="58"/>
    <tableColumn id="88" xr3:uid="{BF33E36A-E42B-45EE-90C5-E9C2E320E394}" name="Column76" dataDxfId="57"/>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56" dataDxfId="55" headerRowBorderDxfId="53" tableBorderDxfId="54">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2"/>
    <tableColumn id="2" xr3:uid="{00000000-0010-0000-0500-000002000000}" name="Region" dataDxfId="51">
      <calculatedColumnFormula>IFERROR(VLOOKUP(#REF!,DB!A:K,11,0),"")</calculatedColumnFormula>
    </tableColumn>
    <tableColumn id="3" xr3:uid="{00000000-0010-0000-0500-000003000000}" name="Count sites" dataDxfId="50"/>
    <tableColumn id="4" xr3:uid="{00000000-0010-0000-0500-000004000000}" name="Hub Site" dataDxfId="49">
      <calculatedColumnFormula>IFERROR(VLOOKUP(#REF!,DB!#REF!,7,0),"")</calculatedColumnFormula>
    </tableColumn>
    <tableColumn id="5" xr3:uid="{00000000-0010-0000-0500-000005000000}" name="Fault Level" dataDxfId="48"/>
    <tableColumn id="6" xr3:uid="{00000000-0010-0000-0500-000006000000}" name="PCM Created At" dataDxfId="47"/>
    <tableColumn id="7" xr3:uid="{00000000-0010-0000-0500-000007000000}" name="Elapsed Duration(Hrs)" dataDxfId="46">
      <calculatedColumnFormula>IFERROR(NOW()-#REF!,"-")</calculatedColumnFormula>
    </tableColumn>
    <tableColumn id="8" xr3:uid="{00000000-0010-0000-0500-000008000000}" name="Creat Fault First Time Occured" dataDxfId="45"/>
    <tableColumn id="9" xr3:uid="{00000000-0010-0000-0500-000009000000}" name="Power Source" dataDxfId="44">
      <calculatedColumnFormula>IFERROR(VLOOKUP(#REF!,DB!A:F,6,0),"")</calculatedColumnFormula>
    </tableColumn>
    <tableColumn id="10" xr3:uid="{00000000-0010-0000-0500-00000A000000}" name="Battery Backup Status" dataDxfId="43">
      <calculatedColumnFormula>IFERROR(VLOOKUP(#REF!,DB!A:G,7,0),"")</calculatedColumnFormula>
    </tableColumn>
    <tableColumn id="11" xr3:uid="{00000000-0010-0000-0500-00000B000000}" name="EM Field Feedback" dataDxfId="42"/>
    <tableColumn id="12" xr3:uid="{00000000-0010-0000-0500-00000C000000}" name="Site Owner" dataDxfId="41">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7" totalsRowShown="0" headerRowDxfId="40" dataDxfId="39" headerRowBorderDxfId="37" tableBorderDxfId="38" totalsRowBorderDxfId="36">
  <autoFilter ref="A1:L32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5"/>
    <tableColumn id="2" xr3:uid="{00000000-0010-0000-0900-000002000000}" name="Region" dataDxfId="34">
      <calculatedColumnFormula>IFERROR(VLOOKUP(D2,DB!A:K,11,0),"")</calculatedColumnFormula>
    </tableColumn>
    <tableColumn id="3" xr3:uid="{00000000-0010-0000-0900-000003000000}" name="Count sites" dataDxfId="33"/>
    <tableColumn id="4" xr3:uid="{00000000-0010-0000-0900-000004000000}" name="Hub Site" dataDxfId="32"/>
    <tableColumn id="5" xr3:uid="{00000000-0010-0000-0900-000005000000}" name="Fault Level" dataDxfId="31"/>
    <tableColumn id="6" xr3:uid="{00000000-0010-0000-0900-000006000000}" name="PCM Created At" dataDxfId="30"/>
    <tableColumn id="7" xr3:uid="{00000000-0010-0000-0900-000007000000}" name="Elapsed Duration(Hrs)" dataDxfId="29">
      <calculatedColumnFormula>IFERROR(NOW()-F2,"")</calculatedColumnFormula>
    </tableColumn>
    <tableColumn id="8" xr3:uid="{00000000-0010-0000-0900-000008000000}" name="Creat Fault First Time Occured" dataDxfId="28"/>
    <tableColumn id="9" xr3:uid="{00000000-0010-0000-0900-000009000000}" name="Power Source" dataDxfId="27">
      <calculatedColumnFormula>IFERROR(VLOOKUP(D2,DB!A:F,6,0),"")</calculatedColumnFormula>
    </tableColumn>
    <tableColumn id="10" xr3:uid="{00000000-0010-0000-0900-00000A000000}" name="Battery Backup Status" dataDxfId="26">
      <calculatedColumnFormula>IFERROR(VLOOKUP(D2,DB!A:G,7,0),"")</calculatedColumnFormula>
    </tableColumn>
    <tableColumn id="11" xr3:uid="{00000000-0010-0000-0900-00000B000000}" name="EM Field Feedback" dataDxfId="25"/>
    <tableColumn id="12" xr3:uid="{00000000-0010-0000-0900-00000C000000}" name="Site Owner" dataDxfId="24">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7" totalsRowShown="0" headerRowDxfId="23" dataDxfId="22" headerRowBorderDxfId="20" tableBorderDxfId="21">
  <autoFilter ref="A1:L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9"/>
    <tableColumn id="2" xr3:uid="{00000000-0010-0000-0B00-000002000000}" name="Region" dataDxfId="18">
      <calculatedColumnFormula>IFERROR(VLOOKUP(D2,DB!A:K,11,0),"")</calculatedColumnFormula>
    </tableColumn>
    <tableColumn id="3" xr3:uid="{00000000-0010-0000-0B00-000003000000}" name="Count sites" dataDxfId="17"/>
    <tableColumn id="4" xr3:uid="{00000000-0010-0000-0B00-000004000000}" name="Hub Site" dataDxfId="16"/>
    <tableColumn id="5" xr3:uid="{00000000-0010-0000-0B00-000005000000}" name="Fault Level" dataDxfId="15"/>
    <tableColumn id="6" xr3:uid="{00000000-0010-0000-0B00-000006000000}" name="PCM Created At" dataDxfId="14"/>
    <tableColumn id="7" xr3:uid="{00000000-0010-0000-0B00-000007000000}" name="Elapsed Duration(Hrs)" dataDxfId="13">
      <calculatedColumnFormula>IFERROR(NOW()-F2,"")</calculatedColumnFormula>
    </tableColumn>
    <tableColumn id="8" xr3:uid="{00000000-0010-0000-0B00-000008000000}" name="Creat Fault First Time Occured" dataDxfId="12"/>
    <tableColumn id="9" xr3:uid="{00000000-0010-0000-0B00-000009000000}" name="Power Source" dataDxfId="11">
      <calculatedColumnFormula>IFERROR(VLOOKUP(D2,DB!A:F,6,0),"")</calculatedColumnFormula>
    </tableColumn>
    <tableColumn id="10" xr3:uid="{00000000-0010-0000-0B00-00000A000000}" name="Battery Backup Status" dataDxfId="10">
      <calculatedColumnFormula>IFERROR(VLOOKUP(D2,DB!A:G,7,0),"")</calculatedColumnFormula>
    </tableColumn>
    <tableColumn id="11" xr3:uid="{00000000-0010-0000-0B00-00000B000000}" name="EM Field Feedback" dataDxfId="9"/>
    <tableColumn id="12" xr3:uid="{00000000-0010-0000-0B00-00000C000000}" name="Site Owner" dataDxfId="8">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7" headerRowBorderDxfId="5" tableBorderDxfId="6">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tableColumn id="2" xr3:uid="{0BC58C80-D8F9-4326-91CE-F4724239ABAD}" name="Region"/>
    <tableColumn id="3" xr3:uid="{1582C101-8DB0-460E-A09B-9ACCDBD476D1}" name="Count sites" dataDxfId="4"/>
    <tableColumn id="4" xr3:uid="{11269ED5-31A3-4597-89E1-6D59939CC4F4}" name="Hub Site"/>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C13" sqref="C1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325.46858159721887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45988.417007523145</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45988.417007523145</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45988.417007523145</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45988.417007523145</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45988.417007523145</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45988.417007523145</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45988.417007523145</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45988.417007523145</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45988.417007523145</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45988.417007523145</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45988.417007523145</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45988.417007523145</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45988.417007523145</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45988.417007523145</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45988.417007523145</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45988.417007523145</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45988.417007523145</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45988.417007523145</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45988.417007523145</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45988.417007523145</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45988.417007523145</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45988.417007523145</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45988.417007523145</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45988.417007523145</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45988.417007523145</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45988.417007523145</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45988.417007523145</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45988.417007523145</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45988.417007523145</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45988.417007523145</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45988.417007523145</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45988.417007523145</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45988.417007523145</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45988.417007523145</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45988.417007523145</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45988.417007523145</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45988.417007523145</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45988.417007523145</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45988.417007523145</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04C73170-BC79-49AF-AA0C-759E0EDAD155}"/>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9"/>
  <sheetViews>
    <sheetView workbookViewId="0">
      <pane ySplit="1" topLeftCell="A2" activePane="bottomLeft" state="frozen"/>
      <selection pane="bottomLeft"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163.41716956018354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4.0295885416635429</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0.22804918981273659</v>
      </c>
      <c r="H5" s="144">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39109</v>
      </c>
      <c r="B6" s="18" t="str">
        <f>IFERROR(VLOOKUP(D6,DB!A:K,11,0),"")</f>
        <v>R2</v>
      </c>
      <c r="C6" s="18">
        <v>5</v>
      </c>
      <c r="D6" s="18" t="s">
        <v>24720</v>
      </c>
      <c r="E6" s="99" t="s">
        <v>39100</v>
      </c>
      <c r="F6" s="100">
        <v>45988.346597222226</v>
      </c>
      <c r="G6" s="101">
        <f ca="1">IFERROR(NOW()-F6,"-")</f>
        <v>7.0410300919320434E-2</v>
      </c>
      <c r="H6" s="100">
        <v>45988.338935185187</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45988.417007523145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45988.417007523145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45988.417007523145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45988.417007523145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45988.417007523145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45988.417007523145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45988.417007523145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45988.417007523145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45988.417007523145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45988.417007523145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45988.417007523145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45988.417007523145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45988.417007523145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45988.417007523145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45988.417007523145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45988.417007523145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45988.417007523145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45988.417007523145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45988.417007523145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45988.417007523145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45988.417007523145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45988.417007523145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45988.417007523145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45988.417007523145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45988.417007523145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45988.417007523145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45988.417007523145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45988.417007523145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45988.417007523145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45988.417007523145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45988.417007523145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45988.417007523145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45988.417007523145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45988.417007523145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45988.417007523145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45988.417007523145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45988.417007523145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45988.417007523145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45988.417007523145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45988.417007523145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45988.417007523145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45988.417007523145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45988.417007523145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45988.417007523145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45988.417007523145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45988.417007523145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45988.417007523145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45988.417007523145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45988.417007523145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45988.417007523145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45988.417007523145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45988.417007523145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45988.417007523145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45988.417007523145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45988.417007523145</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45988.417007523145</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45988.417007523145</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45988.417007523145</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45988.417007523145</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45988.417007523145</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45988.417007523145</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45988.417007523145</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45988.417007523145</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45988.417007523145</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45988.417007523145</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45988.417007523145</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45988.417007523145</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45988.417007523145</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45988.417007523145</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45988.417007523145</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45988.417007523145</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45988.417007523145</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45988.417007523145</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45988.417007523145</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45988.417007523145</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45988.417007523145</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45988.417007523145</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45988.417007523145</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45988.417007523145</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45988.417007523145</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45988.417007523145</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45988.417007523145</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45988.417007523145</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45988.417007523145</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45988.417007523145</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45988.417007523145</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45988.417007523145</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45988.417007523145</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45988.417007523145</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45988.417007523145</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45988.417007523145</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row r="98" spans="1:88" ht="31.5" customHeight="1">
      <c r="A98" s="98"/>
      <c r="B98" s="18" t="str">
        <f>IFERROR(VLOOKUP(D98,DB!A:K,11,0),"")</f>
        <v/>
      </c>
      <c r="C98" s="18"/>
      <c r="D98" s="18"/>
      <c r="E98" s="99"/>
      <c r="F98" s="100"/>
      <c r="G98" s="101">
        <f ca="1">IFERROR(NOW()-F98,"-")</f>
        <v>45988.417007523145</v>
      </c>
      <c r="H98" s="100"/>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6"/>
    </row>
    <row r="99" spans="1:88" ht="31.5" customHeight="1">
      <c r="A99" s="98"/>
      <c r="B99" s="18" t="str">
        <f>IFERROR(VLOOKUP(D99,DB!A:K,11,0),"")</f>
        <v/>
      </c>
      <c r="C99" s="18"/>
      <c r="D99" s="18"/>
      <c r="E99" s="99"/>
      <c r="F99" s="100"/>
      <c r="G99" s="101">
        <f ca="1">IFERROR(NOW()-F99,"-")</f>
        <v>45988.417007523145</v>
      </c>
      <c r="H99" s="100"/>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6"/>
    </row>
  </sheetData>
  <dataValidations count="2">
    <dataValidation allowBlank="1" showInputMessage="1" showErrorMessage="1" sqref="E1" xr:uid="{4D935161-CDD3-4592-B877-3FB59C99E142}"/>
    <dataValidation type="list" allowBlank="1" showInputMessage="1" showErrorMessage="1" sqref="E3:E9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45988.417007523145</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45988.417007523145</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45988.417007523145</v>
      </c>
      <c r="H4" s="22"/>
      <c r="I4" s="19" t="str">
        <f>IFERROR(VLOOKUP(D4,DB!A:F,6,0),"")</f>
        <v/>
      </c>
      <c r="J4" s="18" t="str">
        <f>IFERROR(VLOOKUP(D4,DB!A:G,7,0),"")</f>
        <v/>
      </c>
      <c r="K4" s="42"/>
      <c r="L4" s="23" t="str">
        <f>IFERROR(VLOOKUP(D4,DB!A:I,9,0),"")</f>
        <v/>
      </c>
    </row>
    <row r="5" spans="1:13" ht="15" customHeight="1">
      <c r="A5" s="19"/>
      <c r="B5" s="58" t="str">
        <f>IFERROR(VLOOKUP(D5,DB!A:K,11,0),"")</f>
        <v/>
      </c>
      <c r="C5" s="18"/>
      <c r="D5" s="148"/>
      <c r="E5" s="18"/>
      <c r="F5" s="20"/>
      <c r="G5" s="21">
        <f t="shared" ca="1" si="0"/>
        <v>45988.417007523145</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45988.417007523145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45988.417007523145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45988.417007523145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45988.417007523145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45988.417007523145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45988.417007523145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45988.417007523145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45988.417007523145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45988.417007523145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45988.417007523145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45988.417007523145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45988.417007523145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45988.417007523145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45988.417007523145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45988.417007523145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45988.417007523145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45988.417007523145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45988.417007523145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45988.417007523145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45988.417007523145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45988.417007523145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45988.417007523145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45988.417007523145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45988.417007523145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45988.417007523145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45988.417007523145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45988.417007523145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45988.417007523145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45988.417007523145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45988.417007523145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45988.417007523145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45988.417007523145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45988.417007523145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45988.417007523145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45988.417007523145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45988.417007523145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45988.417007523145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45988.417007523145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45988.417007523145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45988.417007523145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45988.417007523145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45988.417007523145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45988.417007523145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45988.417007523145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45988.417007523145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45988.417007523145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45988.417007523145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45988.417007523145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45988.417007523145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45988.417007523145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45988.417007523145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45988.417007523145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45988.417007523145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45988.417007523145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45988.417007523145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45988.417007523145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45988.417007523145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45988.417007523145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45988.417007523145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45988.417007523145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45988.417007523145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45988.417007523145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45988.417007523145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45988.417007523145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45988.417007523145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45988.417007523145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45988.417007523145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45988.417007523145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45988.417007523145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45988.417007523145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45988.417007523145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45988.417007523145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45988.417007523145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45988.417007523145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45988.417007523145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45988.417007523145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45988.417007523145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45988.417007523145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45988.417007523145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45988.417007523145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45988.417007523145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45988.417007523145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45988.417007523145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45988.417007523145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45988.417007523145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45988.417007523145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45988.417007523145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45988.417007523145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45988.417007523145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45988.417007523145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45988.417007523145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45988.417007523145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45988.417007523145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45988.417007523145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45988.417007523145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45988.417007523145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45988.417007523145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45988.417007523145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45988.417007523145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45988.417007523145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45988.417007523145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45988.417007523145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45988.417007523145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45988.417007523145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45988.417007523145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45988.417007523145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45988.417007523145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45988.417007523145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45988.417007523145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45988.417007523145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45988.417007523145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45988.417007523145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45988.417007523145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45988.417007523145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45988.417007523145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45988.417007523145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45988.417007523145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45988.417007523145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45988.417007523145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45988.417007523145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45988.417007523145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45988.417007523145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45988.417007523145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45988.417007523145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45988.417007523145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45988.417007523145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45988.417007523145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45988.417007523145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45988.417007523145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45988.417007523145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45988.417007523145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45988.417007523145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45988.417007523145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45988.417007523145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45988.417007523145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45988.417007523145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45988.417007523145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45988.417007523145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45988.417007523145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45988.417007523145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45988.417007523145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45988.417007523145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45988.417007523145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45988.417007523145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45988.417007523145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45988.417007523145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45988.417007523145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45988.417007523145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45988.417007523145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45988.417007523145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45988.417007523145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45988.417007523145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45988.417007523145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45988.417007523145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45988.417007523145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45988.417007523145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45988.417007523145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45988.417007523145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45988.417007523145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45988.417007523145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45988.417007523145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45988.417007523145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45988.417007523145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45988.417007523145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45988.417007523145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45988.417007523145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45988.417007523145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45988.417007523145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45988.417007523145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45988.417007523145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45988.417007523145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45988.417007523145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45988.417007523145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45988.417007523145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45988.417007523145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45988.417007523145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45988.417007523145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45988.417007523145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45988.417007523145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45988.417007523145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45988.417007523145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45988.417007523145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45988.417007523145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45988.417007523145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45988.417007523145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45988.417007523145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45988.417007523145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45988.417007523145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45988.417007523145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45988.417007523145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45988.417007523145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45988.417007523145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45988.417007523145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45988.417007523145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45988.417007523145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45988.417007523145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45988.417007523145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45988.417007523145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45988.417007523145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45988.417007523145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45988.417007523145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45988.417007523145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45988.417007523145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45988.417007523145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45988.417007523145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45988.417007523145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45988.417007523145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45988.417007523145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45988.417007523145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45988.417007523145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45988.417007523145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45988.417007523145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45988.417007523145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45988.417007523145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45988.417007523145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45988.417007523145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45988.417007523145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45988.417007523145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45988.417007523145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45988.417007523145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45988.417007523145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45988.417007523145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45988.417007523145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45988.417007523145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45988.417007523145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45988.417007523145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45988.417007523145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45988.417007523145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45988.417007523145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45988.417007523145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45988.417007523145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45988.417007523145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45988.417007523145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45988.417007523145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45988.417007523145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45988.417007523145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45988.417007523145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45988.417007523145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45988.417007523145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45988.417007523145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45988.417007523145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45988.417007523145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45988.417007523145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45988.417007523145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45988.417007523145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45988.417007523145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45988.417007523145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45988.417007523145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45988.417007523145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45988.417007523145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45988.417007523145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45988.417007523145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45988.417007523145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45988.417007523145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45988.417007523145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45988.417007523145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45988.417007523145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45988.417007523145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45988.417007523145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45988.417007523145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45988.417007523145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45988.417007523145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45988.417007523145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45988.417007523145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45988.417007523145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45988.417007523145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45988.417007523145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45988.417007523145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45988.417007523145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45988.417007523145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45988.417007523145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45988.417007523145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45988.417007523145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45988.417007523145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45988.417007523145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45988.417007523145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45988.417007523145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45988.417007523145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45988.417007523145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45988.417007523145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45988.417007523145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45988.417007523145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45988.417007523145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45988.417007523145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45988.417007523145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45988.417007523145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45988.417007523145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45988.417007523145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45988.417007523145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45988.417007523145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45988.417007523145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45988.417007523145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45988.417007523145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45988.417007523145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45988.417007523145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45988.417007523145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45988.417007523145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45988.417007523145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45988.417007523145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45988.417007523145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45988.417007523145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45988.417007523145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45988.417007523145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45988.417007523145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45988.417007523145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45988.417007523145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45988.417007523145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45988.417007523145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45988.417007523145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45988.417007523145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45988.417007523145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45988.417007523145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45988.417007523145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45988.417007523145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45988.417007523145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45988.417007523145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45988.417007523145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45988.417007523145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45988.417007523145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45988.417007523145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45988.417007523145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45988.417007523145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45988.417007523145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45988.417007523145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45988.417007523145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45988.417007523145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45988.417007523145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45988.417007523145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45988.417007523145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45988.417007523145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45988.417007523145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45988.417007523145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45988.417007523145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45988.417007523145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45988.417007523145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45988.417007523145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45988.417007523145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45988.417007523145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45988.417007523145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45988.417007523145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45988.417007523145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45988.417007523145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45988.417007523145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45988.417007523145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45988.417007523145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45988.417007523145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45988.417007523145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45988.417007523145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45988.417007523145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45988.417007523145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45988.417007523145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45988.417007523145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45988.417007523145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45988.417007523145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45988.417007523145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45988.417007523145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45988.417007523145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45988.417007523145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45988.417007523145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45988.417007523145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45988.417007523145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45988.417007523145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45988.417007523145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45988.417007523145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45988.417007523145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45988.417007523145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45988.417007523145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45988.417007523145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45988.417007523145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45988.417007523145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45988.417007523145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45988.417007523145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45988.417007523145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45988.417007523145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45988.417007523145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45988.417007523145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45988.417007523145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45988.417007523145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45988.417007523145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45988.417007523145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45988.417007523145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45988.417007523145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45988.417007523145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45988.417007523145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45988.417007523145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45988.417007523145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45988.417007523145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45988.417007523145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45988.417007523145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45988.417007523145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45988.417007523145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45988.417007523145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45988.417007523145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45988.417007523145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45988.417007523145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45988.417007523145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45988.417007523145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45988.417007523145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45988.417007523145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45988.417007523145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45988.417007523145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45988.417007523145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45988.417007523145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45988.417007523145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45988.417007523145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45988.417007523145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45988.417007523145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45988.417007523145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45988.417007523145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45988.417007523145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45988.417007523145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45988.417007523145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45988.417007523145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45988.417007523145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45988.417007523145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45988.417007523145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45988.417007523145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45988.417007523145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45988.417007523145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45988.417007523145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45988.417007523145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45988.417007523145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45988.417007523145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45988.417007523145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45988.417007523145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45988.417007523145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45988.417007523145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45988.417007523145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45988.417007523145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45988.417007523145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45988.417007523145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45988.417007523145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45988.417007523145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45988.417007523145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45988.417007523145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45988.417007523145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45988.417007523145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45988.417007523145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45988.417007523145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45988.417007523145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45988.417007523145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45988.417007523145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45988.417007523145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45988.417007523145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45988.417007523145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45988.417007523145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45988.417007523145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45988.417007523145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45988.417007523145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45988.417007523145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45988.417007523145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45988.417007523145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45988.417007523145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45988.417007523145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45988.417007523145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45988.417007523145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45988.417007523145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45988.417007523145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45988.417007523145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45988.417007523145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45988.417007523145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45988.417007523145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45988.417007523145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45988.417007523145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45988.417007523145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45988.417007523145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45988.417007523145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45988.417007523145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45988.417007523145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45988.417007523145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45988.417007523145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45988.417007523145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45988.417007523145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45988.417007523145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45988.417007523145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45988.417007523145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45988.417007523145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45988.417007523145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45988.417007523145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45988.417007523145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45988.417007523145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45988.417007523145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45988.417007523145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45988.417007523145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45988.417007523145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45988.417007523145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45988.417007523145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45988.417007523145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45988.417007523145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45988.417007523145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45988.417007523145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45988.417007523145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45988.417007523145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45988.417007523145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45988.417007523145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45988.417007523145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45988.417007523145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45988.417007523145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45988.417007523145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45988.417007523145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45988.417007523145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45988.417007523145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45988.417007523145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45988.417007523145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45988.417007523145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45988.417007523145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45988.417007523145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45988.417007523145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45988.417007523145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45988.417007523145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45988.417007523145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45988.417007523145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45988.417007523145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45988.417007523145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45988.417007523145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45988.417007523145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45988.417007523145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45988.417007523145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45988.417007523145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45988.417007523145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45988.417007523145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45988.417007523145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45988.417007523145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45988.417007523145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45988.417007523145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45988.417007523145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45988.417007523145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45988.417007523145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45988.417007523145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45988.417007523145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45988.417007523145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45988.417007523145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45988.417007523145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45988.417007523145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45988.417007523145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45988.417007523145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45988.417007523145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45988.417007523145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45988.417007523145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45988.417007523145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45988.417007523145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45988.417007523145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45988.417007523145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45988.417007523145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45988.417007523145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45988.417007523145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45988.417007523145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45988.417007523145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45988.417007523145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45988.417007523145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45988.417007523145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45988.417007523145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45988.417007523145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45988.417007523145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45988.417007523145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45988.417007523145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45988.417007523145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45988.417007523145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45988.417007523145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45988.417007523145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45988.417007523145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45988.417007523145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45988.417007523145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45988.417007523145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45988.417007523145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45988.417007523145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45988.417007523145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45988.417007523145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45988.417007523145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45988.417007523145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45988.417007523145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45988.417007523145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45988.417007523145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45988.417007523145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45988.417007523145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45988.417007523145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45988.417007523145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45988.417007523145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45988.417007523145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45988.417007523145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45988.417007523145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45988.417007523145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45988.417007523145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45988.417007523145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45988.417007523145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45988.417007523145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45988.417007523145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45988.417007523145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45988.417007523145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45988.417007523145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45988.417007523145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45988.417007523145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45988.417007523145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45988.417007523145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45988.417007523145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45988.417007523145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45988.417007523145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45988.417007523145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45988.417007523145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45988.417007523145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45988.417007523145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45988.417007523145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45988.417007523145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45988.417007523145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45988.417007523145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45988.417007523145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45988.417007523145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45988.417007523145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45988.417007523145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45988.417007523145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45988.417007523145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45988.417007523145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45988.417007523145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45988.417007523145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45988.417007523145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45988.417007523145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45988.417007523145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45988.417007523145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45988.417007523145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45988.417007523145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45988.417007523145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45988.417007523145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45988.417007523145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45988.417007523145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45988.417007523145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45988.417007523145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45988.417007523145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45988.417007523145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45988.417007523145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45988.417007523145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45988.417007523145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45988.417007523145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45988.417007523145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45988.417007523145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45988.417007523145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45988.417007523145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45988.417007523145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45988.417007523145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45988.417007523145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45988.417007523145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45988.417007523145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45988.417007523145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45988.417007523145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45988.417007523145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45988.417007523145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45988.417007523145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45988.417007523145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45988.417007523145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45988.417007523145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45988.417007523145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45988.417007523145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45988.417007523145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45988.417007523145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45988.417007523145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45988.417007523145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45988.417007523145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45988.417007523145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45988.417007523145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45988.417007523145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45988.417007523145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45988.417007523145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45988.417007523145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45988.417007523145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45988.417007523145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45988.417007523145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45988.417007523145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45988.417007523145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45988.417007523145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45988.417007523145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45988.417007523145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45988.417007523145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45988.417007523145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45988.417007523145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45988.417007523145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45988.417007523145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45988.417007523145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45988.417007523145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45988.417007523145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45988.417007523145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45988.417007523145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45988.417007523145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45988.417007523145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45988.417007523145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45988.417007523145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45988.417007523145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45988.417007523145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45988.417007523145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45988.417007523145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45988.417007523145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45988.417007523145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45988.417007523145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45988.417007523145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45988.417007523145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45988.417007523145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45988.417007523145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45988.417007523145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45988.417007523145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45988.417007523145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45988.417007523145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45988.417007523145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45988.417007523145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45988.417007523145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45988.417007523145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45988.417007523145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45988.417007523145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45988.417007523145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45988.417007523145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45988.417007523145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45988.417007523145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45988.417007523145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45988.417007523145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45988.417007523145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45988.417007523145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45988.417007523145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45988.417007523145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45988.417007523145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45988.417007523145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45988.417007523145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45988.417007523145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45988.417007523145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45988.417007523145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45988.417007523145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45988.417007523145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45988.417007523145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45988.417007523145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45988.417007523145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45988.417007523145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45988.417007523145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45988.417007523145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45988.417007523145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45988.417007523145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45988.417007523145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45988.417007523145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45988.417007523145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45988.417007523145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45988.417007523145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45988.417007523145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45988.417007523145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45988.417007523145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45988.417007523145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45988.417007523145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45988.417007523145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45988.417007523145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45988.417007523145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45988.417007523145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45988.417007523145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45988.417007523145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45988.417007523145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45988.417007523145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45988.417007523145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45988.417007523145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45988.417007523145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45988.417007523145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45988.417007523145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45988.417007523145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45988.417007523145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45988.417007523145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45988.417007523145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45988.417007523145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45988.417007523145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45988.417007523145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45988.417007523145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45988.417007523145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45988.417007523145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45988.417007523145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45988.417007523145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45988.417007523145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45988.417007523145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45988.417007523145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45988.417007523145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45988.417007523145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45988.417007523145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45988.417007523145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45988.417007523145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45988.417007523145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45988.417007523145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45988.417007523145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45988.417007523145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45988.417007523145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45988.417007523145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45988.417007523145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45988.417007523145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45988.417007523145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45988.417007523145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45988.417007523145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45988.417007523145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45988.417007523145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45988.417007523145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45988.417007523145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45988.417007523145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45988.417007523145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45988.417007523145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45988.417007523145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45988.417007523145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45988.417007523145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45988.417007523145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45988.417007523145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45988.417007523145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45988.417007523145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45988.417007523145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45988.417007523145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45988.417007523145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45988.417007523145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45988.417007523145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45988.417007523145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45988.417007523145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45988.417007523145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45988.417007523145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45988.417007523145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45988.417007523145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45988.417007523145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45988.417007523145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45988.417007523145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45988.417007523145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45988.417007523145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45988.417007523145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45988.417007523145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45988.417007523145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45988.417007523145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45988.417007523145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45988.417007523145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45988.417007523145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45988.417007523145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45988.417007523145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45988.417007523145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45988.417007523145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45988.417007523145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45988.417007523145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45988.417007523145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45988.417007523145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45988.417007523145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45988.417007523145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45988.417007523145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45988.417007523145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45988.417007523145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45988.417007523145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45988.417007523145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45988.417007523145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45988.417007523145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45988.417007523145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45988.417007523145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45988.417007523145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45988.417007523145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45988.417007523145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45988.417007523145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45988.417007523145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45988.417007523145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45988.417007523145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45988.417007523145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45988.417007523145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45988.417007523145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45988.417007523145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45988.417007523145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45988.417007523145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45988.417007523145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45988.417007523145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45988.417007523145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45988.417007523145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45988.417007523145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45988.417007523145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45988.417007523145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45988.417007523145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45988.417007523145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45988.417007523145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45988.417007523145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45988.417007523145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45988.417007523145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45988.417007523145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45988.417007523145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45988.417007523145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45988.417007523145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45988.417007523145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45988.417007523145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45988.417007523145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45988.417007523145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45988.417007523145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45988.417007523145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45988.417007523145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45988.417007523145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45988.417007523145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45988.417007523145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45988.417007523145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45988.417007523145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45988.417007523145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45988.417007523145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45988.417007523145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45988.417007523145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45988.417007523145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45988.417007523145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45988.417007523145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45988.417007523145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45988.417007523145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45988.417007523145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45988.417007523145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45988.417007523145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45988.417007523145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45988.417007523145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45988.417007523145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45988.417007523145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45988.417007523145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45988.417007523145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45988.417007523145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45988.417007523145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45988.417007523145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45988.417007523145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45988.417007523145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45988.417007523145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45988.417007523145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45988.417007523145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45988.417007523145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45988.417007523145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45988.417007523145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45988.417007523145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45988.417007523145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45988.417007523145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45988.417007523145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45988.417007523145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45988.417007523145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45988.417007523145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45988.417007523145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45988.417007523145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45988.417007523145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45988.417007523145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45988.417007523145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45988.417007523145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45988.417007523145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45988.417007523145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45988.417007523145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45988.417007523145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45988.417007523145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45988.417007523145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45988.417007523145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45988.417007523145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45988.417007523145</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45988.417007523145</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45988.417007523145</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45988.417007523145</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45988.417007523145</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45988.417007523145</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45988.417007523145</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45988.417007523145</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45988.417007523145</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45988.417007523145</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45988.417007523145</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45988.417007523145</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45988.417007523145</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45988.417007523145</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45988.417007523145</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45988.417007523145</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45988.417007523145</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39111</v>
      </c>
      <c r="B2" s="88" t="str">
        <f>IFERROR(VLOOKUP(D2,DB!A:K,11,0),"")</f>
        <v>R4</v>
      </c>
      <c r="C2" s="90">
        <v>1</v>
      </c>
      <c r="D2" s="88" t="s">
        <v>35092</v>
      </c>
      <c r="E2" s="91" t="s">
        <v>39021</v>
      </c>
      <c r="F2" s="92">
        <v>45703.480717592596</v>
      </c>
      <c r="G2" s="93">
        <f ca="1">IFERROR(NOW()-F2,"")</f>
        <v>284.93628993054881</v>
      </c>
      <c r="H2" s="92">
        <v>45703.474768518521</v>
      </c>
      <c r="I2" s="92" t="str">
        <f>IFERROR(VLOOKUP(D2,DB!A:F,6,0),"")</f>
        <v>SCECO</v>
      </c>
      <c r="J2" s="92" t="str">
        <f>IFERROR(VLOOKUP(D2,DB!A:G,7,0),"")</f>
        <v>Dead</v>
      </c>
      <c r="K2" s="94" t="s">
        <v>39112</v>
      </c>
      <c r="L2" s="88" t="str">
        <f>IFERROR(VLOOKUP(D2,DB!A:I,9,0),"")</f>
        <v>Latis</v>
      </c>
    </row>
    <row r="3" spans="1:16" ht="15" customHeight="1">
      <c r="A3" s="110" t="s">
        <v>39113</v>
      </c>
      <c r="B3" s="110" t="str">
        <f>IFERROR(VLOOKUP(D3,DB!A:K,11,0),"")</f>
        <v>R4</v>
      </c>
      <c r="C3" s="90">
        <v>1</v>
      </c>
      <c r="D3" s="88" t="s">
        <v>37030</v>
      </c>
      <c r="E3" s="91" t="s">
        <v>39021</v>
      </c>
      <c r="F3" s="92">
        <v>45988.369444444441</v>
      </c>
      <c r="G3" s="93">
        <f t="shared" ref="G3:G25" ca="1" si="0">IFERROR(NOW()-F3,"")</f>
        <v>4.7563078704115469E-2</v>
      </c>
      <c r="H3" s="92">
        <v>45988.351921296293</v>
      </c>
      <c r="I3" s="92" t="str">
        <f>IFERROR(VLOOKUP(D3,DB!A:F,6,0),"")</f>
        <v>SCECO</v>
      </c>
      <c r="J3" s="92" t="str">
        <f>IFERROR(VLOOKUP(D3,DB!A:G,7,0),"")</f>
        <v>Dead</v>
      </c>
      <c r="K3" s="94" t="s">
        <v>39114</v>
      </c>
      <c r="L3" s="88" t="str">
        <f>IFERROR(VLOOKUP(D3,DB!A:I,9,0),"")</f>
        <v>Latis</v>
      </c>
    </row>
    <row r="4" spans="1:16" ht="15" customHeight="1">
      <c r="A4" s="110" t="s">
        <v>39115</v>
      </c>
      <c r="B4" s="110" t="str">
        <f>IFERROR(VLOOKUP(D4,DB!A:K,11,0),"")</f>
        <v>R4</v>
      </c>
      <c r="C4" s="90">
        <v>1</v>
      </c>
      <c r="D4" s="88" t="s">
        <v>36935</v>
      </c>
      <c r="E4" s="91" t="s">
        <v>39021</v>
      </c>
      <c r="F4" s="92"/>
      <c r="G4" s="93">
        <f t="shared" ca="1" si="0"/>
        <v>45988.417007523145</v>
      </c>
      <c r="H4" s="92">
        <v>45988.351921296293</v>
      </c>
      <c r="I4" s="92" t="str">
        <f>IFERROR(VLOOKUP(D4,DB!A:F,6,0),"")</f>
        <v>SCECO</v>
      </c>
      <c r="J4" s="92" t="str">
        <f>IFERROR(VLOOKUP(D4,DB!A:G,7,0),"")</f>
        <v>Dead</v>
      </c>
      <c r="K4" s="94" t="s">
        <v>39114</v>
      </c>
      <c r="L4" s="88" t="str">
        <f>IFERROR(VLOOKUP(D4,DB!A:I,9,0),"")</f>
        <v>Latis</v>
      </c>
    </row>
    <row r="5" spans="1:16" ht="15" customHeight="1">
      <c r="A5" s="110"/>
      <c r="B5" s="110" t="str">
        <f>IFERROR(VLOOKUP(D5,DB!A:K,11,0),"")</f>
        <v>R4</v>
      </c>
      <c r="C5" s="90">
        <v>2</v>
      </c>
      <c r="D5" s="88" t="s">
        <v>28981</v>
      </c>
      <c r="E5" s="91" t="s">
        <v>39021</v>
      </c>
      <c r="F5" s="92"/>
      <c r="G5" s="93">
        <f t="shared" ca="1" si="0"/>
        <v>45988.417007523145</v>
      </c>
      <c r="H5" s="92">
        <v>45988.380833333336</v>
      </c>
      <c r="I5" s="92" t="str">
        <f>IFERROR(VLOOKUP(D5,DB!A:F,6,0),"")</f>
        <v>SCECO</v>
      </c>
      <c r="J5" s="92" t="str">
        <f>IFERROR(VLOOKUP(D5,DB!A:G,7,0),"")</f>
        <v>Vandalized</v>
      </c>
      <c r="K5" s="94"/>
      <c r="L5" s="88" t="str">
        <f>IFERROR(VLOOKUP(D5,DB!A:I,9,0),"")</f>
        <v>Latis</v>
      </c>
    </row>
    <row r="6" spans="1:16" ht="15" customHeight="1">
      <c r="A6" s="110"/>
      <c r="B6" s="110" t="str">
        <f>IFERROR(VLOOKUP(D6,DB!A:K,11,0),"")</f>
        <v/>
      </c>
      <c r="C6" s="90"/>
      <c r="D6" s="88"/>
      <c r="E6" s="91"/>
      <c r="F6" s="92"/>
      <c r="G6" s="93">
        <f t="shared" ca="1" si="0"/>
        <v>45988.417007523145</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45988.417007523145</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45988.417007523145</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45988.417007523145</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45988.417007523145</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45988.417007523145</v>
      </c>
      <c r="H11" s="92"/>
      <c r="I11" s="92" t="str">
        <f>IFERROR(VLOOKUP(D11,DB!A:F,6,0),"")</f>
        <v/>
      </c>
      <c r="J11" s="92" t="str">
        <f>IFERROR(VLOOKUP(D11,DB!A:G,7,0),"")</f>
        <v/>
      </c>
      <c r="K11" s="94"/>
      <c r="L11" s="88" t="str">
        <f>IFERROR(VLOOKUP(D11,DB!A:I,9,0),"")</f>
        <v/>
      </c>
    </row>
    <row r="12" spans="1:16" ht="15" customHeight="1">
      <c r="A12" s="110"/>
      <c r="B12" s="110" t="str">
        <f>IFERROR(VLOOKUP(D12,DB!A:K,11,0),"")</f>
        <v/>
      </c>
      <c r="C12" s="90"/>
      <c r="D12" s="88"/>
      <c r="E12" s="91"/>
      <c r="F12" s="92"/>
      <c r="G12" s="93">
        <f t="shared" ca="1" si="0"/>
        <v>45988.417007523145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45988.417007523145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45988.417007523145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45988.417007523145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45988.417007523145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45988.417007523145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45988.417007523145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45988.417007523145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45988.417007523145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45988.417007523145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45988.417007523145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45988.417007523145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45988.417007523145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45988.417007523145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45988.417007523145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45988.417007523145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45988.417007523145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45988.417007523145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45988.417007523145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45988.417007523145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45988.417007523145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45988.417007523145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45988.417007523145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45988.417007523145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45988.417007523145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45988.417007523145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45988.417007523145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45988.417007523145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45988.417007523145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45988.417007523145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45988.417007523145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45988.417007523145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45988.417007523145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45988.417007523145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45988.417007523145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45988.417007523145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45988.417007523145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45988.417007523145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45988.417007523145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45988.417007523145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45988.417007523145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45988.417007523145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45988.417007523145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45988.417007523145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45988.417007523145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45988.417007523145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45988.417007523145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45988.417007523145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45988.417007523145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45988.417007523145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45988.417007523145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45988.417007523145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45988.417007523145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45988.417007523145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45988.417007523145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45988.417007523145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45988.417007523145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45988.417007523145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45988.417007523145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45988.417007523145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45988.417007523145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45988.417007523145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45988.417007523145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45988.417007523145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45988.417007523145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45988.417007523145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45988.417007523145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45988.417007523145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45988.417007523145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45988.417007523145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45988.417007523145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45988.417007523145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45988.417007523145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45988.417007523145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45988.417007523145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45988.417007523145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45988.417007523145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45988.417007523145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45988.417007523145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45988.417007523145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45988.417007523145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45988.417007523145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45988.417007523145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45988.417007523145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45988.417007523145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45988.417007523145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45988.417007523145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45988.417007523145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45988.417007523145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45988.417007523145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45988.417007523145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45988.417007523145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45988.417007523145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45988.417007523145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45988.417007523145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45988.417007523145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45988.417007523145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45988.417007523145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45988.417007523145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45988.417007523145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45988.417007523145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45988.417007523145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45988.417007523145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45988.417007523145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45988.417007523145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45988.417007523145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45988.417007523145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45988.417007523145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45988.417007523145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45988.417007523145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45988.417007523145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45988.417007523145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45988.417007523145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45988.417007523145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45988.417007523145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45988.417007523145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45988.417007523145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45988.417007523145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45988.417007523145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45988.417007523145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45988.417007523145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45988.417007523145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45988.417007523145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45988.417007523145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45988.417007523145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45988.417007523145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45988.417007523145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45988.417007523145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45988.417007523145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45988.417007523145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45988.417007523145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45988.417007523145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45988.417007523145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45988.417007523145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45988.417007523145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45988.417007523145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45988.417007523145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45988.417007523145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45988.417007523145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45988.417007523145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45988.417007523145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45988.417007523145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45988.417007523145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45988.417007523145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45988.417007523145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45988.417007523145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45988.417007523145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45988.417007523145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45988.417007523145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45988.417007523145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45988.417007523145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45988.417007523145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45988.417007523145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45988.417007523145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45988.417007523145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45988.417007523145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45988.417007523145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45988.417007523145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45988.417007523145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45988.417007523145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45988.417007523145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45988.417007523145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45988.417007523145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45988.417007523145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45988.417007523145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45988.417007523145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45988.417007523145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45988.417007523145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45988.417007523145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45988.417007523145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45988.417007523145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45988.417007523145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45988.417007523145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45988.417007523145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45988.417007523145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45988.417007523145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45988.417007523145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45988.417007523145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45988.417007523145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45988.417007523145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45988.417007523145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45988.417007523145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45988.417007523145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45988.417007523145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45988.417007523145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45988.417007523145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45988.417007523145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45988.417007523145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45988.417007523145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45988.417007523145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45988.417007523145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45988.417007523145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45988.417007523145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45988.417007523145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45988.417007523145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45988.417007523145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45988.417007523145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45988.417007523145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45988.417007523145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45988.417007523145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45988.417007523145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45988.417007523145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45988.417007523145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45988.417007523145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45988.417007523145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45988.417007523145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81" ca="1" si="4">IFERROR(NOW()-F218,"")</f>
        <v>45988.417007523145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45988.417007523145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45988.417007523145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45988.417007523145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45988.417007523145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45988.417007523145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45988.417007523145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45988.417007523145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45988.417007523145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45988.417007523145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45988.417007523145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45988.417007523145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45988.417007523145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45988.417007523145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45988.417007523145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45988.417007523145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45988.417007523145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45988.417007523145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45988.417007523145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45988.417007523145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45988.417007523145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45988.417007523145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45988.417007523145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45988.417007523145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45988.417007523145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45988.417007523145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45988.417007523145</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45988.417007523145</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45988.417007523145</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45988.417007523145</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45988.417007523145</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45988.417007523145</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45988.417007523145</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45988.417007523145</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45988.417007523145</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45988.417007523145</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45988.417007523145</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45988.417007523145</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45988.417007523145</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45988.417007523145</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45988.417007523145</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45988.417007523145</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45988.417007523145</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45988.417007523145</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45988.417007523145</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45988.417007523145</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45988.417007523145</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45988.417007523145</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45988.417007523145</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45988.417007523145</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45988.417007523145</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45988.417007523145</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45988.417007523145</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45988.417007523145</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45988.417007523145</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45988.417007523145</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45988.417007523145</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45988.417007523145</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45988.417007523145</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45988.417007523145</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45988.417007523145</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45988.417007523145</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45988.417007523145</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4"/>
        <v>45988.417007523145</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ref="G282:G327" ca="1" si="5">IFERROR(NOW()-F282,"")</f>
        <v>45988.417007523145</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45988.417007523145</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45988.417007523145</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45988.417007523145</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45988.417007523145</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45988.417007523145</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45988.417007523145</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45988.417007523145</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45988.417007523145</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45988.417007523145</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45988.417007523145</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45988.417007523145</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45988.417007523145</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45988.417007523145</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45988.417007523145</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45988.417007523145</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45988.417007523145</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45988.417007523145</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45988.417007523145</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45988.417007523145</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45988.417007523145</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45988.417007523145</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45988.417007523145</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45988.417007523145</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45988.417007523145</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45988.417007523145</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45988.417007523145</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45988.417007523145</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45988.417007523145</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45988.417007523145</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45988.417007523145</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45988.417007523145</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45988.417007523145</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45988.417007523145</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45988.417007523145</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45988.417007523145</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45988.417007523145</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45988.417007523145</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45988.417007523145</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45988.417007523145</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45988.417007523145</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45988.417007523145</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45988.417007523145</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45988.417007523145</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45988.417007523145</v>
      </c>
      <c r="H326" s="92"/>
      <c r="I326" s="110" t="str">
        <f>IFERROR(VLOOKUP(D326,DB!A:F,6,0),"")</f>
        <v/>
      </c>
      <c r="J326" s="110" t="str">
        <f>IFERROR(VLOOKUP(D326,DB!A:G,7,0),"")</f>
        <v/>
      </c>
      <c r="K326" s="94"/>
      <c r="L326" s="88" t="str">
        <f>IFERROR(VLOOKUP(D326,DB!A:I,9,0),"")</f>
        <v/>
      </c>
    </row>
    <row r="327" spans="1:12" ht="15" customHeight="1">
      <c r="A327" s="110"/>
      <c r="B327" s="110" t="str">
        <f>IFERROR(VLOOKUP(D327,DB!A:K,11,0),"")</f>
        <v/>
      </c>
      <c r="C327" s="90"/>
      <c r="D327" s="88"/>
      <c r="E327" s="91"/>
      <c r="F327" s="92"/>
      <c r="G327" s="93">
        <f t="shared" ca="1" si="5"/>
        <v>45988.417007523145</v>
      </c>
      <c r="H327" s="92"/>
      <c r="I327" s="110" t="str">
        <f>IFERROR(VLOOKUP(D327,DB!A:F,6,0),"")</f>
        <v/>
      </c>
      <c r="J327" s="110" t="str">
        <f>IFERROR(VLOOKUP(D327,DB!A:G,7,0),"")</f>
        <v/>
      </c>
      <c r="K327" s="94"/>
      <c r="L327" s="88" t="str">
        <f>IFERROR(VLOOKUP(D327,DB!A:I,9,0),"")</f>
        <v/>
      </c>
    </row>
  </sheetData>
  <dataValidations count="2">
    <dataValidation allowBlank="1" showInputMessage="1" showErrorMessage="1" sqref="E1" xr:uid="{A4F81451-56CC-4543-9497-104C4E44EE4B}"/>
    <dataValidation type="list" allowBlank="1" showInputMessage="1" showErrorMessage="1" sqref="E2:E3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7"/>
  <sheetViews>
    <sheetView tabSelected="1" workbookViewId="0">
      <selection activeCell="A9" sqref="A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96.584947337956692</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62.228130208328366</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39.755896412032598</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7.043708912031434</v>
      </c>
      <c r="H5" s="119">
        <v>45981.360798611109</v>
      </c>
      <c r="I5" s="106" t="str">
        <f>IFERROR(VLOOKUP(D5,DB!A:F,6,0),"")</f>
        <v>SCECO</v>
      </c>
      <c r="J5" s="106" t="str">
        <f>IFERROR(VLOOKUP(D5,DB!A:G,7,0),"")</f>
        <v>Dead</v>
      </c>
      <c r="K5" s="106" t="s">
        <v>39123</v>
      </c>
      <c r="L5" s="106" t="str">
        <f>IFERROR(VLOOKUP(D5,DB!A:I,9,0),"")</f>
        <v>Latis</v>
      </c>
    </row>
    <row r="6" spans="1:13" s="39" customFormat="1">
      <c r="A6" s="37" t="s">
        <v>39124</v>
      </c>
      <c r="B6" s="37" t="str">
        <f>IFERROR(VLOOKUP(D6,DB!A:K,11,0),"")</f>
        <v>R5</v>
      </c>
      <c r="C6" s="37">
        <v>1</v>
      </c>
      <c r="D6" s="37" t="s">
        <v>35154</v>
      </c>
      <c r="E6" s="37" t="s">
        <v>39021</v>
      </c>
      <c r="F6" s="147">
        <v>45988.370937500003</v>
      </c>
      <c r="G6" s="108">
        <f ca="1">IFERROR(NOW()-F6,"")</f>
        <v>4.6070023141510319E-2</v>
      </c>
      <c r="H6" s="38">
        <v>45988.360231481478</v>
      </c>
      <c r="I6" s="37" t="str">
        <f>IFERROR(VLOOKUP(D6,DB!A:F,6,0),"")</f>
        <v>Generator-SG</v>
      </c>
      <c r="J6" s="37" t="str">
        <f>IFERROR(VLOOKUP(D6,DB!A:G,7,0),"")</f>
        <v>Dead</v>
      </c>
      <c r="K6" s="37" t="s">
        <v>39125</v>
      </c>
      <c r="L6" s="37" t="str">
        <f>IFERROR(VLOOKUP(D6,DB!A:I,9,0),"")</f>
        <v>Latis</v>
      </c>
    </row>
    <row r="7" spans="1:13" s="39" customFormat="1">
      <c r="A7" s="37" t="s">
        <v>39126</v>
      </c>
      <c r="B7" s="37" t="str">
        <f>IFERROR(VLOOKUP(D7,DB!A:K,11,0),"")</f>
        <v>R5</v>
      </c>
      <c r="C7" s="37">
        <v>2</v>
      </c>
      <c r="D7" s="37" t="s">
        <v>38123</v>
      </c>
      <c r="E7" s="37" t="s">
        <v>39021</v>
      </c>
      <c r="F7" s="38" t="s">
        <v>24</v>
      </c>
      <c r="G7" s="108" t="str">
        <f t="shared" ref="G7:G37" ca="1" si="2">IFERROR(NOW()-F7,"")</f>
        <v/>
      </c>
      <c r="H7" s="38">
        <v>45988.382777777777</v>
      </c>
      <c r="I7" s="37" t="str">
        <f>IFERROR(VLOOKUP(D7,DB!A:F,6,0),"")</f>
        <v>SCECO</v>
      </c>
      <c r="J7" s="37" t="str">
        <f>IFERROR(VLOOKUP(D7,DB!A:G,7,0),"")</f>
        <v>Haj Removal</v>
      </c>
      <c r="K7" s="37" t="s">
        <v>39127</v>
      </c>
      <c r="L7" s="37" t="str">
        <f>IFERROR(VLOOKUP(D7,DB!A:I,9,0),"")</f>
        <v>Latis</v>
      </c>
    </row>
    <row r="8" spans="1:13" s="39" customFormat="1">
      <c r="A8" s="37" t="s">
        <v>39128</v>
      </c>
      <c r="B8" s="37" t="str">
        <f>IFERROR(VLOOKUP(D8,DB!A:K,11,0),"")</f>
        <v>R5</v>
      </c>
      <c r="C8" s="37">
        <v>2</v>
      </c>
      <c r="D8" s="37" t="s">
        <v>38347</v>
      </c>
      <c r="E8" s="37" t="s">
        <v>39021</v>
      </c>
      <c r="F8" s="38">
        <v>45988.40016203704</v>
      </c>
      <c r="G8" s="108">
        <f t="shared" ca="1" si="2"/>
        <v>1.6845486105012242E-2</v>
      </c>
      <c r="H8" s="38">
        <v>45988.393217592595</v>
      </c>
      <c r="I8" s="37" t="str">
        <f>IFERROR(VLOOKUP(D8,DB!A:F,6,0),"")</f>
        <v>SCECO</v>
      </c>
      <c r="J8" s="37" t="str">
        <f>IFERROR(VLOOKUP(D8,DB!A:G,7,0),"")</f>
        <v>Haj Removal</v>
      </c>
      <c r="K8" s="37" t="s">
        <v>39127</v>
      </c>
      <c r="L8" s="37" t="str">
        <f>IFERROR(VLOOKUP(D8,DB!A:I,9,0),"")</f>
        <v>Latis</v>
      </c>
    </row>
    <row r="9" spans="1:13" s="39" customFormat="1">
      <c r="A9" s="37" t="s">
        <v>39129</v>
      </c>
      <c r="B9" s="37" t="str">
        <f>IFERROR(VLOOKUP(D9,DB!A:K,11,0),"")</f>
        <v>R5</v>
      </c>
      <c r="C9" s="37">
        <v>1</v>
      </c>
      <c r="D9" s="37" t="s">
        <v>38225</v>
      </c>
      <c r="E9" s="37"/>
      <c r="F9" s="38"/>
      <c r="G9" s="108">
        <f t="shared" ca="1" si="2"/>
        <v>45988.417007523145</v>
      </c>
      <c r="H9" s="38"/>
      <c r="I9" s="37" t="str">
        <f>IFERROR(VLOOKUP(D9,DB!A:F,6,0),"")</f>
        <v>SCECO</v>
      </c>
      <c r="J9" s="37" t="str">
        <f>IFERROR(VLOOKUP(D9,DB!A:G,7,0),"")</f>
        <v>Haj Removal</v>
      </c>
      <c r="K9" s="37"/>
      <c r="L9" s="37" t="str">
        <f>IFERROR(VLOOKUP(D9,DB!A:I,9,0),"")</f>
        <v>Latis</v>
      </c>
    </row>
    <row r="10" spans="1:13" s="39" customFormat="1">
      <c r="A10" s="37"/>
      <c r="B10" s="37" t="str">
        <f>IFERROR(VLOOKUP(D10,DB!A:K,11,0),"")</f>
        <v>R5</v>
      </c>
      <c r="C10" s="37">
        <v>1</v>
      </c>
      <c r="D10" s="37" t="s">
        <v>38237</v>
      </c>
      <c r="E10" s="37"/>
      <c r="F10" s="38"/>
      <c r="G10" s="146">
        <f t="shared" ca="1" si="2"/>
        <v>45988.417007523145</v>
      </c>
      <c r="H10" s="38"/>
      <c r="I10" s="37" t="str">
        <f>IFERROR(VLOOKUP(D10,DB!A:F,6,0),"")</f>
        <v>SCECO</v>
      </c>
      <c r="J10" s="37" t="str">
        <f>IFERROR(VLOOKUP(D10,DB!A:G,7,0),"")</f>
        <v>Haj Removal</v>
      </c>
      <c r="K10" s="37"/>
      <c r="L10" s="37" t="str">
        <f>IFERROR(VLOOKUP(D10,DB!A:I,9,0),"")</f>
        <v>Latis</v>
      </c>
    </row>
    <row r="11" spans="1:13" s="39" customFormat="1">
      <c r="A11" s="37"/>
      <c r="B11" s="37" t="str">
        <f>IFERROR(VLOOKUP(D11,DB!A:K,11,0),"")</f>
        <v>R5</v>
      </c>
      <c r="C11" s="37">
        <v>1</v>
      </c>
      <c r="D11" s="37" t="s">
        <v>38242</v>
      </c>
      <c r="E11" s="37"/>
      <c r="F11" s="38"/>
      <c r="G11" s="146">
        <f t="shared" ca="1" si="2"/>
        <v>45988.417007523145</v>
      </c>
      <c r="H11" s="38"/>
      <c r="I11" s="37" t="str">
        <f>IFERROR(VLOOKUP(D11,DB!A:F,6,0),"")</f>
        <v>SCECO</v>
      </c>
      <c r="J11" s="37" t="str">
        <f>IFERROR(VLOOKUP(D11,DB!A:G,7,0),"")</f>
        <v>Haj Removal</v>
      </c>
      <c r="K11" s="37"/>
      <c r="L11" s="37" t="str">
        <f>IFERROR(VLOOKUP(D11,DB!A:I,9,0),"")</f>
        <v>Latis</v>
      </c>
    </row>
    <row r="12" spans="1:13" s="39" customFormat="1">
      <c r="A12" s="37"/>
      <c r="B12" s="37" t="str">
        <f>IFERROR(VLOOKUP(D12,DB!A:K,11,0),"")</f>
        <v>R5</v>
      </c>
      <c r="C12" s="37">
        <v>1</v>
      </c>
      <c r="D12" s="37" t="s">
        <v>38449</v>
      </c>
      <c r="E12" s="37"/>
      <c r="F12" s="38"/>
      <c r="G12" s="146">
        <f t="shared" ca="1" si="2"/>
        <v>45988.417007523145</v>
      </c>
      <c r="H12" s="38"/>
      <c r="I12" s="37" t="str">
        <f>IFERROR(VLOOKUP(D12,DB!A:F,6,0),"")</f>
        <v>SCECO</v>
      </c>
      <c r="J12" s="37" t="str">
        <f>IFERROR(VLOOKUP(D12,DB!A:G,7,0),"")</f>
        <v>Haj Removal</v>
      </c>
      <c r="K12" s="37"/>
      <c r="L12" s="37" t="str">
        <f>IFERROR(VLOOKUP(D12,DB!A:I,9,0),"")</f>
        <v>Latis</v>
      </c>
    </row>
    <row r="13" spans="1:13" s="39" customFormat="1">
      <c r="A13" s="37"/>
      <c r="B13" s="37" t="str">
        <f>IFERROR(VLOOKUP(D13,DB!A:K,11,0),"")</f>
        <v>R5</v>
      </c>
      <c r="C13" s="37">
        <v>1</v>
      </c>
      <c r="D13" s="37" t="s">
        <v>38366</v>
      </c>
      <c r="E13" s="37"/>
      <c r="F13" s="38"/>
      <c r="G13" s="146">
        <f t="shared" ca="1" si="2"/>
        <v>45988.417007523145</v>
      </c>
      <c r="H13" s="38"/>
      <c r="I13" s="37" t="str">
        <f>IFERROR(VLOOKUP(D13,DB!A:F,6,0),"")</f>
        <v>SCECO</v>
      </c>
      <c r="J13" s="37" t="str">
        <f>IFERROR(VLOOKUP(D13,DB!A:G,7,0),"")</f>
        <v>Haj Removal</v>
      </c>
      <c r="K13" s="37"/>
      <c r="L13" s="37" t="str">
        <f>IFERROR(VLOOKUP(D13,DB!A:I,9,0),"")</f>
        <v>Latis</v>
      </c>
    </row>
    <row r="14" spans="1:13" s="39" customFormat="1">
      <c r="A14" s="37"/>
      <c r="B14" s="37" t="str">
        <f>IFERROR(VLOOKUP(D14,DB!A:K,11,0),"")</f>
        <v/>
      </c>
      <c r="C14" s="37"/>
      <c r="D14" s="37"/>
      <c r="E14" s="37"/>
      <c r="F14" s="38"/>
      <c r="G14" s="146">
        <f t="shared" ca="1" si="2"/>
        <v>45988.417007523145</v>
      </c>
      <c r="H14" s="38"/>
      <c r="I14" s="37" t="str">
        <f>IFERROR(VLOOKUP(D14,DB!A:F,6,0),"")</f>
        <v/>
      </c>
      <c r="J14" s="37" t="str">
        <f>IFERROR(VLOOKUP(D14,DB!A:G,7,0),"")</f>
        <v/>
      </c>
      <c r="K14" s="37"/>
      <c r="L14" s="37" t="str">
        <f>IFERROR(VLOOKUP(D14,DB!A:I,9,0),"")</f>
        <v/>
      </c>
    </row>
    <row r="15" spans="1:13" s="39" customFormat="1">
      <c r="A15" s="37"/>
      <c r="B15" s="37" t="str">
        <f>IFERROR(VLOOKUP(D15,DB!A:K,11,0),"")</f>
        <v/>
      </c>
      <c r="C15" s="37"/>
      <c r="D15" s="37"/>
      <c r="E15" s="37"/>
      <c r="F15" s="38"/>
      <c r="G15" s="146">
        <f t="shared" ca="1" si="2"/>
        <v>45988.417007523145</v>
      </c>
      <c r="H15" s="38"/>
      <c r="I15" s="37" t="str">
        <f>IFERROR(VLOOKUP(D15,DB!A:F,6,0),"")</f>
        <v/>
      </c>
      <c r="J15" s="37" t="str">
        <f>IFERROR(VLOOKUP(D15,DB!A:G,7,0),"")</f>
        <v/>
      </c>
      <c r="K15" s="37"/>
      <c r="L15" s="37" t="str">
        <f>IFERROR(VLOOKUP(D15,DB!A:I,9,0),"")</f>
        <v/>
      </c>
    </row>
    <row r="16" spans="1:13" s="39" customFormat="1">
      <c r="A16" s="37"/>
      <c r="B16" s="37" t="str">
        <f>IFERROR(VLOOKUP(D16,DB!A:K,11,0),"")</f>
        <v/>
      </c>
      <c r="C16" s="37"/>
      <c r="D16" s="37"/>
      <c r="E16" s="37"/>
      <c r="F16" s="38"/>
      <c r="G16" s="146">
        <f t="shared" ca="1" si="2"/>
        <v>45988.417007523145</v>
      </c>
      <c r="H16" s="38"/>
      <c r="I16" s="37" t="str">
        <f>IFERROR(VLOOKUP(D16,DB!A:F,6,0),"")</f>
        <v/>
      </c>
      <c r="J16" s="37" t="str">
        <f>IFERROR(VLOOKUP(D16,DB!A:G,7,0),"")</f>
        <v/>
      </c>
      <c r="K16" s="37"/>
      <c r="L16" s="37" t="str">
        <f>IFERROR(VLOOKUP(D16,DB!A:I,9,0),"")</f>
        <v/>
      </c>
    </row>
    <row r="17" spans="1:12" s="39" customFormat="1">
      <c r="A17" s="37"/>
      <c r="B17" s="37" t="str">
        <f>IFERROR(VLOOKUP(D17,DB!A:K,11,0),"")</f>
        <v/>
      </c>
      <c r="C17" s="37"/>
      <c r="D17" s="37"/>
      <c r="E17" s="37"/>
      <c r="F17" s="38"/>
      <c r="G17" s="146">
        <f t="shared" ca="1" si="2"/>
        <v>45988.417007523145</v>
      </c>
      <c r="H17" s="38"/>
      <c r="I17" s="37" t="str">
        <f>IFERROR(VLOOKUP(D17,DB!A:F,6,0),"")</f>
        <v/>
      </c>
      <c r="J17" s="37" t="str">
        <f>IFERROR(VLOOKUP(D17,DB!A:G,7,0),"")</f>
        <v/>
      </c>
      <c r="K17" s="37"/>
      <c r="L17" s="37" t="str">
        <f>IFERROR(VLOOKUP(D17,DB!A:I,9,0),"")</f>
        <v/>
      </c>
    </row>
    <row r="18" spans="1:12" s="39" customFormat="1">
      <c r="A18" s="37"/>
      <c r="B18" s="37" t="str">
        <f>IFERROR(VLOOKUP(D18,DB!A:K,11,0),"")</f>
        <v/>
      </c>
      <c r="C18" s="37"/>
      <c r="D18" s="37"/>
      <c r="E18" s="37"/>
      <c r="F18" s="38"/>
      <c r="G18" s="146">
        <f t="shared" ca="1" si="2"/>
        <v>45988.417007523145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6">
        <f t="shared" ca="1" si="2"/>
        <v>45988.417007523145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6">
        <f t="shared" ca="1" si="2"/>
        <v>45988.417007523145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6">
        <f t="shared" ca="1" si="2"/>
        <v>45988.417007523145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6">
        <f t="shared" ca="1" si="2"/>
        <v>45988.417007523145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6">
        <f t="shared" ca="1" si="2"/>
        <v>45988.417007523145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6">
        <f t="shared" ca="1" si="2"/>
        <v>45988.417007523145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6">
        <f t="shared" ca="1" si="2"/>
        <v>45988.417007523145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6">
        <f t="shared" ca="1" si="2"/>
        <v>45988.417007523145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6">
        <f t="shared" ca="1" si="2"/>
        <v>45988.417007523145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6">
        <f t="shared" ca="1" si="2"/>
        <v>45988.417007523145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6">
        <f t="shared" ca="1" si="2"/>
        <v>45988.417007523145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6">
        <f t="shared" ca="1" si="2"/>
        <v>45988.417007523145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6">
        <f t="shared" ca="1" si="2"/>
        <v>45988.417007523145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6">
        <f t="shared" ca="1" si="2"/>
        <v>45988.417007523145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6">
        <f t="shared" ca="1" si="2"/>
        <v>45988.417007523145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6">
        <f t="shared" ca="1" si="2"/>
        <v>45988.417007523145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6">
        <f t="shared" ca="1" si="2"/>
        <v>45988.417007523145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6">
        <f t="shared" ca="1" si="2"/>
        <v>45988.417007523145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6">
        <f t="shared" ca="1" si="2"/>
        <v>45988.417007523145</v>
      </c>
      <c r="H37" s="38"/>
      <c r="I37" s="37" t="str">
        <f>IFERROR(VLOOKUP(D37,DB!A:F,6,0),"")</f>
        <v/>
      </c>
      <c r="J37" s="37" t="str">
        <f>IFERROR(VLOOKUP(D37,DB!A:G,7,0),"")</f>
        <v/>
      </c>
      <c r="K37" s="37"/>
      <c r="L37" s="37" t="str">
        <f>IFERROR(VLOOKUP(D37,DB!A:I,9,0),"")</f>
        <v/>
      </c>
    </row>
  </sheetData>
  <dataValidations count="2">
    <dataValidation allowBlank="1" showInputMessage="1" showErrorMessage="1" sqref="E1" xr:uid="{920C6338-E771-4DAE-8C89-92A9093EA4DE}"/>
    <dataValidation type="list" allowBlank="1" showInputMessage="1" showErrorMessage="1" sqref="E2:E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
  <sheetViews>
    <sheetView workbookViewId="0">
      <selection activeCell="B2" sqref="B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c r="B2" s="124" t="str">
        <f>IFERROR(VLOOKUP(D2,DB!A:K,11,0),"")</f>
        <v/>
      </c>
      <c r="C2" s="125"/>
      <c r="D2" s="124"/>
      <c r="E2" s="106"/>
      <c r="F2"/>
      <c r="G2" s="72">
        <f ca="1">IFERROR(NOW()-F2,"-")</f>
        <v>45988.417007523145</v>
      </c>
      <c r="H2"/>
      <c r="I2" s="124" t="str">
        <f>IFERROR(VLOOKUP(D2,DB!A:F,6,0),"")</f>
        <v/>
      </c>
      <c r="J2" s="124" t="str">
        <f>IFERROR(VLOOKUP(D2,DB!A:G,7,0),"")</f>
        <v/>
      </c>
      <c r="K2" s="127"/>
      <c r="L2" s="128" t="str">
        <f>IFERROR(VLOOKUP(D2,DB!A:I,9,0),"")</f>
        <v/>
      </c>
    </row>
    <row r="3" spans="1:16382" ht="31.5" customHeight="1">
      <c r="A3" s="123"/>
      <c r="B3" s="124" t="str">
        <f>IFERROR(VLOOKUP(D3,DB!A:K,11,0),"")</f>
        <v/>
      </c>
      <c r="C3" s="125"/>
      <c r="D3" s="124"/>
      <c r="E3" s="106"/>
      <c r="F3" s="126"/>
      <c r="G3" s="72">
        <f ca="1">IFERROR(NOW()-F3,"-")</f>
        <v>45988.417007523145</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45988.417007523145</v>
      </c>
      <c r="H4" s="126"/>
      <c r="I4" s="124" t="str">
        <f>IFERROR(VLOOKUP(D4,DB!A:F,6,0),"")</f>
        <v/>
      </c>
      <c r="J4" s="124" t="str">
        <f>IFERROR(VLOOKUP(D4,DB!A:G,7,0),"")</f>
        <v/>
      </c>
      <c r="K4" s="127" t="s">
        <v>39130</v>
      </c>
      <c r="L4" s="128" t="str">
        <f>IFERROR(VLOOKUP(D4,DB!A:I,9,0),"")</f>
        <v/>
      </c>
    </row>
    <row r="5" spans="1:16382" ht="31.5" customHeight="1">
      <c r="A5" s="123"/>
      <c r="B5" s="124" t="str">
        <f>IFERROR(VLOOKUP(D5,DB!A:K,11,0),"")</f>
        <v/>
      </c>
      <c r="C5" s="125"/>
      <c r="D5" s="124"/>
      <c r="E5" s="106"/>
      <c r="F5" s="126"/>
      <c r="G5" s="72">
        <f ca="1">IFERROR(NOW()-F5,"-")</f>
        <v>45988.417007523145</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45988.417007523145</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45988.417007523145</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45988.417007523145</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45988.417007523145</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45988.417007523145</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45988.417007523145</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45988.417007523145</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45988.417007523145</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45988.417007523145</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45988.417007523145</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45988.417007523145</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45988.417007523145</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2"/>
      <c r="E18" s="106"/>
      <c r="F18" s="126"/>
      <c r="G18" s="72">
        <f ca="1">IFERROR(NOW()-F18,"-")</f>
        <v>45988.417007523145</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45988.417007523145</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45988.417007523145</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45988.417007523145</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45988.417007523145</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45988.417007523145</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45988.417007523145</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45988.417007523145</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45988.417007523145</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45988.417007523145</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45988.417007523145</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45988.417007523145</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45988.417007523145</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45988.417007523145</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2"/>
      <c r="E32" s="106"/>
      <c r="F32" s="126"/>
      <c r="G32" s="72">
        <f ca="1">IFERROR(NOW()-F32,"-")</f>
        <v>45988.417007523145</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45988.417007523145</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45988.417007523145</v>
      </c>
      <c r="H34" s="126"/>
      <c r="I34" s="124" t="str">
        <f>IFERROR(VLOOKUP(D34,DB!A:F,6,0),"")</f>
        <v/>
      </c>
      <c r="J34" s="124" t="str">
        <f>IFERROR(VLOOKUP(D34,DB!A:G,7,0),"")</f>
        <v/>
      </c>
      <c r="K34" s="127"/>
      <c r="L34" s="128" t="str">
        <f>IFERROR(VLOOKUP(D34,DB!A:I,9,0),"")</f>
        <v/>
      </c>
    </row>
    <row r="35" spans="1:12" ht="31.5" customHeight="1">
      <c r="A35" s="123"/>
      <c r="B35" s="124" t="str">
        <f>IFERROR(VLOOKUP(D35,DB!A:K,11,0),"")</f>
        <v/>
      </c>
      <c r="C35" s="125"/>
      <c r="D35" s="124"/>
      <c r="E35" s="106"/>
      <c r="F35" s="126"/>
      <c r="G35" s="72">
        <f ca="1">IFERROR(NOW()-F35,"-")</f>
        <v>45988.417007523145</v>
      </c>
      <c r="H35" s="126"/>
      <c r="I35" s="124" t="str">
        <f>IFERROR(VLOOKUP(D35,DB!A:F,6,0),"")</f>
        <v/>
      </c>
      <c r="J35" s="124" t="str">
        <f>IFERROR(VLOOKUP(D35,DB!A:G,7,0),"")</f>
        <v/>
      </c>
      <c r="K35" s="127"/>
      <c r="L35" s="128" t="str">
        <f>IFERROR(VLOOKUP(D35,DB!A:I,9,0),"")</f>
        <v/>
      </c>
    </row>
    <row r="36" spans="1:12" ht="31.5" customHeight="1">
      <c r="A36" s="123"/>
      <c r="B36" s="124" t="str">
        <f>IFERROR(VLOOKUP(D36,DB!A:K,11,0),"")</f>
        <v/>
      </c>
      <c r="C36" s="125"/>
      <c r="D36" s="124"/>
      <c r="E36" s="106"/>
      <c r="F36" s="126"/>
      <c r="G36" s="72">
        <f ca="1">IFERROR(NOW()-F36,"-")</f>
        <v>45988.417007523145</v>
      </c>
      <c r="H36" s="126"/>
      <c r="I36" s="124" t="str">
        <f>IFERROR(VLOOKUP(D36,DB!A:F,6,0),"")</f>
        <v/>
      </c>
      <c r="J36" s="124" t="str">
        <f>IFERROR(VLOOKUP(D36,DB!A:G,7,0),"")</f>
        <v/>
      </c>
      <c r="K36" s="127"/>
      <c r="L36" s="128" t="str">
        <f>IFERROR(VLOOKUP(D36,DB!A:I,9,0),"")</f>
        <v/>
      </c>
    </row>
    <row r="37" spans="1:12" ht="31.5" customHeight="1">
      <c r="A37" s="123"/>
      <c r="B37" s="124" t="str">
        <f>IFERROR(VLOOKUP(D37,DB!A:K,11,0),"")</f>
        <v/>
      </c>
      <c r="C37" s="125"/>
      <c r="D37" s="124"/>
      <c r="E37" s="106"/>
      <c r="F37" s="126"/>
      <c r="G37" s="72">
        <f ca="1">IFERROR(NOW()-F37,"-")</f>
        <v>45988.417007523145</v>
      </c>
      <c r="H37" s="126"/>
      <c r="I37" s="124" t="str">
        <f>IFERROR(VLOOKUP(D37,DB!A:F,6,0),"")</f>
        <v/>
      </c>
      <c r="J37" s="124" t="str">
        <f>IFERROR(VLOOKUP(D37,DB!A:G,7,0),"")</f>
        <v/>
      </c>
      <c r="K37" s="127"/>
      <c r="L37" s="128" t="str">
        <f>IFERROR(VLOOKUP(D37,DB!A:I,9,0),"")</f>
        <v/>
      </c>
    </row>
  </sheetData>
  <dataValidations count="2">
    <dataValidation allowBlank="1" showInputMessage="1" showErrorMessage="1" sqref="E1" xr:uid="{9E1BC488-8814-4F8A-8DBE-742B3278AB71}"/>
    <dataValidation type="list" allowBlank="1" showInputMessage="1" showErrorMessage="1" sqref="E2:E3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2025-11-27T07:00:31Z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