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505" documentId="120_S{2AC9BD13-BADA-5192-A53E-5A8FF88502F6}" xr6:coauthVersionLast="47" xr6:coauthVersionMax="47" xr10:uidLastSave="{3100A24C-E16A-46E5-AAD2-C7DE32928FE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D7" i="3"/>
  <c r="D8" i="3"/>
  <c r="D11" i="3"/>
  <c r="J5" i="2"/>
  <c r="L5" i="2"/>
  <c r="I5" i="2"/>
  <c r="G5" i="2"/>
  <c r="B5" i="2"/>
  <c r="I9" i="2"/>
  <c r="D2" i="3"/>
  <c r="D3" i="3"/>
  <c r="L3" i="4"/>
  <c r="L4" i="4"/>
  <c r="L5" i="4"/>
  <c r="L6" i="4"/>
  <c r="L7" i="4"/>
  <c r="L8" i="4"/>
  <c r="L9" i="4"/>
  <c r="L10" i="4"/>
  <c r="L11" i="4"/>
  <c r="L12" i="4"/>
  <c r="L13" i="4"/>
  <c r="L14" i="4"/>
  <c r="L15" i="4"/>
  <c r="L16" i="4"/>
  <c r="L17" i="4"/>
  <c r="I3" i="4"/>
  <c r="J3" i="4"/>
  <c r="I4" i="4"/>
  <c r="J4" i="4"/>
  <c r="G6" i="5"/>
  <c r="G7" i="5"/>
  <c r="G8" i="5"/>
  <c r="G9" i="5"/>
  <c r="G10" i="5"/>
  <c r="G11" i="5"/>
  <c r="G12" i="5"/>
  <c r="G13" i="5"/>
  <c r="G14" i="5"/>
  <c r="G15" i="5"/>
  <c r="G16" i="5"/>
  <c r="G17" i="5"/>
  <c r="G18" i="5"/>
  <c r="G19" i="5"/>
  <c r="G20" i="5"/>
  <c r="G21" i="5"/>
  <c r="G22" i="5"/>
  <c r="G23" i="5"/>
  <c r="B6" i="5"/>
  <c r="B7" i="5"/>
  <c r="B8" i="5"/>
  <c r="B9" i="5"/>
  <c r="B10" i="5"/>
  <c r="B11" i="5"/>
  <c r="B12" i="5"/>
  <c r="B13" i="5"/>
  <c r="B14" i="5"/>
  <c r="B15" i="5"/>
  <c r="B16" i="5"/>
  <c r="B17" i="5"/>
  <c r="B18" i="5"/>
  <c r="B19" i="5"/>
  <c r="B20" i="5"/>
  <c r="B21" i="5"/>
  <c r="B22" i="5"/>
  <c r="B23" i="5"/>
  <c r="I6" i="5"/>
  <c r="I7" i="5"/>
  <c r="I8" i="5"/>
  <c r="I9" i="5"/>
  <c r="I10" i="5"/>
  <c r="I11" i="5"/>
  <c r="I12" i="5"/>
  <c r="I13" i="5"/>
  <c r="I14" i="5"/>
  <c r="I15" i="5"/>
  <c r="I16" i="5"/>
  <c r="I17" i="5"/>
  <c r="I18" i="5"/>
  <c r="I19" i="5"/>
  <c r="I20" i="5"/>
  <c r="I21" i="5"/>
  <c r="I22" i="5"/>
  <c r="I23" i="5"/>
  <c r="J6" i="5"/>
  <c r="J7" i="5"/>
  <c r="J8" i="5"/>
  <c r="J9" i="5"/>
  <c r="J10" i="5"/>
  <c r="J11" i="5"/>
  <c r="J12" i="5"/>
  <c r="J13" i="5"/>
  <c r="J14" i="5"/>
  <c r="J15" i="5"/>
  <c r="J16" i="5"/>
  <c r="J17" i="5"/>
  <c r="J18" i="5"/>
  <c r="J19" i="5"/>
  <c r="J20" i="5"/>
  <c r="J21" i="5"/>
  <c r="J22" i="5"/>
  <c r="J23" i="5"/>
  <c r="L6" i="5"/>
  <c r="L7" i="5"/>
  <c r="L8" i="5"/>
  <c r="L9" i="5"/>
  <c r="L10" i="5"/>
  <c r="L11" i="5"/>
  <c r="L12" i="5"/>
  <c r="L13" i="5"/>
  <c r="L14" i="5"/>
  <c r="L15" i="5"/>
  <c r="L16" i="5"/>
  <c r="L17" i="5"/>
  <c r="L18" i="5"/>
  <c r="L19" i="5"/>
  <c r="L20" i="5"/>
  <c r="L21" i="5"/>
  <c r="L22" i="5"/>
  <c r="L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I3" i="9"/>
  <c r="J3" i="9"/>
  <c r="L3" i="9"/>
  <c r="B4" i="9"/>
  <c r="G4" i="9"/>
  <c r="I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<sst xmlns="http://schemas.openxmlformats.org/spreadsheetml/2006/main" count="180298" uniqueCount="39130">
  <si>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</si>
  <si>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</si>
  <si>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</si>
  <si>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</si>
  <si>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</si>
  <si>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</si>
  <si>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</si>
  <si>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</si>
  <si>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</si>
  <si>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</si>
  <si>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</si>
  <si>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</si>
  <si>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</si>
  <si>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</si>
  <si>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</si>
  <si>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</si>
  <si>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</si>
  <si>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</si>
  <si>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</si>
  <si>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</si>
  <si>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</si>
  <si>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</si>
  <si>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</si>
  <si>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</si>
  <si>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</si>
  <si>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</si>
  <si>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</si>
  <si>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</si>
  <si>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</si>
  <si>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</si>
  <si>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</si>
  <si>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</si>
  <si>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</si>
  <si>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</si>
  <si>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</si>
  <si>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</si>
  <si>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</si>
  <si>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</si>
  <si>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</si>
  <si>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</si>
  <si>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</si>
  <si>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</si>
  <si>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</si>
  <si>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</si>
  <si>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</si>
  <si>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</si>
  <si>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</si>
  <si>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</si>
  <si>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</si>
  <si>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</si>
  <si>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</si>
  <si>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</si>
  <si>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</si>
  <si>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</si>
  <si>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</si>
  <si>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</si>
  <si>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</si>
  <si>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</si>
  <si>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</si>
  <si>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</si>
  <si>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</si>
  <si>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</si>
  <si>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</si>
  <si>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</si>
  <si>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</si>
  <si>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</si>
  <si>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</si>
  <si>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</si>
  <si>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</si>
  <si>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</si>
  <si>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</si>
  <si>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</si>
  <si>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</si>
  <si>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</si>
  <si>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</si>
  <si>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</si>
  <si>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</si>
  <si>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</si>
  <si>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</si>
  <si>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</si>
  <si>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</si>
  <si>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</si>
  <si>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</si>
  <si>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</si>
  <si>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</si>
  <si>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</si>
  <si>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</si>
  <si>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</si>
  <si>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</si>
  <si>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</si>
  <si>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</si>
  <si>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</si>
  <si>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</si>
  <si>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</si>
  <si>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</si>
  <si>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</si>
  <si>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</si>
  <si>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</si>
  <si>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</si>
  <si>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</si>
  <si>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</si>
  <si>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</si>
  <si>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</si>
  <si>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</si>
  <si>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</si>
  <si>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</si>
  <si>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</si>
  <si>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</si>
  <si>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</si>
  <si>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</si>
  <si>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</si>
  <si>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</si>
  <si>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</si>
  <si>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</si>
  <si>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</si>
  <si>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</si>
  <si>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</si>
  <si>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</si>
  <si>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</si>
  <si>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</si>
  <si>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</si>
  <si>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</si>
  <si>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</si>
  <si>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</si>
  <si>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</si>
  <si>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</si>
  <si>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</si>
  <si>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</si>
  <si>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</si>
  <si>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</si>
  <si>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</si>
  <si>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</si>
  <si>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</si>
  <si>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</si>
  <si>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</si>
  <si>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</si>
  <si>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</si>
  <si>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</si>
  <si>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</si>
  <si>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</si>
  <si>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</si>
  <si>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</si>
  <si>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</si>
  <si>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</si>
  <si>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</si>
  <si>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</si>
  <si>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</si>
  <si>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</si>
  <si>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</si>
  <si>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</si>
  <si>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</si>
  <si>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</si>
  <si>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</si>
  <si>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</si>
  <si>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</si>
  <si>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</si>
  <si>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</si>
  <si>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</si>
  <si>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</si>
  <si>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</si>
  <si>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</si>
  <si>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</si>
  <si>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</si>
  <si>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</si>
  <si>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</si>
  <si>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</si>
  <si>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</si>
  <si>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</si>
  <si>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</si>
  <si>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</si>
  <si>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</si>
  <si>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</si>
  <si>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</si>
  <si>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</si>
  <si>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</si>
  <si>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</si>
  <si>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</si>
  <si>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</si>
  <si>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</si>
  <si>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</si>
  <si>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</si>
  <si>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</si>
  <si>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</si>
  <si>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</si>
  <si>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</si>
  <si>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</si>
  <si>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</si>
  <si>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</si>
  <si>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</si>
  <si>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</si>
  <si>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</si>
  <si>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</si>
  <si>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</si>
  <si>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</si>
  <si>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</si>
  <si>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</si>
  <si>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</si>
  <si>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</si>
  <si>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</si>
  <si>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</si>
  <si>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</si>
  <si>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</si>
  <si>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</si>
  <si>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</si>
  <si>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</si>
  <si>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</si>
  <si>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</si>
  <si>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</si>
  <si>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</si>
  <si>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</si>
  <si>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</si>
  <si>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</si>
  <si>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</si>
  <si>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</si>
  <si>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</si>
  <si>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</si>
  <si>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</si>
  <si>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</si>
  <si>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</si>
  <si>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</si>
  <si>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</si>
  <si>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</si>
  <si>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</si>
  <si>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</si>
  <si>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</si>
  <si>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</si>
  <si>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</si>
  <si>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</si>
  <si>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</si>
  <si>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</si>
  <si>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</si>
  <si>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</si>
  <si>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</si>
  <si>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</si>
  <si>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</si>
  <si>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</si>
  <si>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</si>
  <si>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</si>
  <si>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</si>
  <si>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</si>
  <si>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</si>
  <si>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</si>
  <si>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</si>
  <si>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</si>
  <si>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</si>
  <si>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</si>
  <si>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</si>
  <si>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</si>
  <si>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</si>
  <si>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</si>
  <si>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</si>
  <si>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</si>
  <si>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</si>
  <si>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</si>
  <si>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</si>
  <si>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</si>
  <si>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</si>
  <si>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</si>
  <si>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</si>
  <si>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</si>
  <si>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</si>
  <si>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</si>
  <si>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</si>
  <si>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</si>
  <si>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</si>
  <si>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</si>
  <si>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</si>
  <si>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</si>
  <si>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</si>
  <si>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</si>
  <si>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</si>
  <si>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</si>
  <si>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</si>
  <si>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</si>
  <si>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</si>
  <si>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</si>
  <si>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</si>
  <si>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</si>
  <si>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</si>
  <si>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</si>
  <si>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</si>
  <si>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</si>
  <si>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</si>
  <si>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</si>
  <si>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</si>
  <si>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</si>
  <si>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</si>
  <si>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</si>
  <si>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</si>
  <si>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</si>
  <si>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</si>
  <si>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</si>
  <si>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</si>
  <si>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</si>
  <si>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</si>
  <si>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</si>
  <si>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</si>
  <si>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</si>
  <si>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</si>
  <si>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</si>
  <si>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</si>
  <si>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</si>
  <si>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</si>
  <si>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</si>
  <si>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</si>
  <si>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</si>
  <si>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</si>
  <si>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</si>
  <si>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</si>
  <si>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</si>
  <si>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</si>
  <si>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</si>
  <si>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</si>
  <si>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</si>
  <si>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</si>
  <si>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</si>
  <si>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</si>
  <si>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</si>
  <si>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</si>
  <si>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</si>
  <si>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</si>
  <si>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</si>
  <si>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</si>
  <si>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</si>
  <si>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</si>
  <si>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</si>
  <si>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</si>
  <si>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</si>
  <si>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</si>
  <si>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</si>
  <si>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</si>
  <si>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</si>
  <si>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</si>
  <si>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</si>
  <si>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</si>
  <si>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</si>
  <si>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</si>
  <si>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</si>
  <si>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</si>
  <si>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</si>
  <si>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</si>
  <si>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</si>
  <si>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</si>
  <si>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</si>
  <si>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</si>
  <si>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</si>
  <si>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</si>
  <si>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</si>
  <si>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</si>
  <si>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</si>
  <si>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</si>
  <si>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</si>
  <si>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</si>
  <si>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</si>
  <si>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</si>
  <si>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</si>
  <si>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</si>
  <si>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</si>
  <si>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</si>
  <si>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</si>
  <si>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</si>
  <si>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</si>
  <si>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</si>
  <si>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</si>
  <si>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</si>
  <si>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</si>
  <si>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</si>
  <si>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</si>
  <si>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</si>
  <si>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</si>
  <si>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</si>
  <si>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</si>
  <si>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</si>
  <si>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</si>
  <si>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</si>
  <si>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</si>
  <si>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</si>
  <si>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</si>
  <si>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</si>
  <si>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</si>
  <si>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</si>
  <si>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</si>
  <si>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</si>
  <si>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</si>
  <si>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</si>
  <si>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</si>
  <si>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</si>
  <si>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</si>
  <si>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</si>
  <si>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</si>
  <si>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</si>
  <si>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</si>
  <si>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</si>
  <si>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</si>
  <si>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</si>
  <si>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</si>
  <si>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</si>
  <si>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</si>
  <si>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</si>
  <si>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</si>
  <si>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</si>
  <si>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</si>
  <si>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</si>
  <si>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</si>
  <si>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</si>
  <si>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</si>
  <si>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</si>
  <si>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</si>
  <si>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</si>
  <si>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</si>
  <si>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</si>
  <si>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</si>
  <si>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</si>
  <si>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</si>
  <si>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</si>
  <si>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</si>
  <si>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</si>
  <si>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</si>
  <si>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</si>
  <si>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</si>
  <si>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</si>
  <si>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</si>
  <si>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</si>
  <si>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</si>
  <si>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</si>
  <si>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</si>
  <si>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</si>
  <si>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</si>
  <si>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</si>
  <si>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</si>
  <si>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</si>
  <si>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</si>
  <si>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</si>
  <si>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</si>
  <si>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</si>
  <si>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</si>
  <si>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</si>
  <si>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</si>
  <si>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</si>
  <si>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</si>
  <si>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</si>
  <si>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</si>
  <si>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</si>
  <si>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</si>
  <si>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</si>
  <si>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</si>
  <si>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</si>
  <si>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</si>
  <si>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</si>
  <si>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</si>
  <si>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</si>
  <si>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</si>
  <si>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</si>
  <si>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</si>
  <si>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</si>
  <si>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</si>
  <si>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</si>
  <si>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</si>
  <si>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</si>
  <si>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</si>
  <si>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</si>
  <si>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</si>
  <si>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</si>
  <si>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</si>
  <si>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</si>
  <si>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</si>
  <si>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</si>
  <si>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</si>
  <si>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</si>
  <si>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</si>
  <si>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</si>
  <si>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</si>
  <si>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</si>
  <si>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</si>
  <si>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</si>
  <si>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</si>
  <si>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</si>
  <si>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</si>
  <si>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</si>
  <si>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</si>
  <si>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</si>
  <si>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</si>
  <si>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</si>
  <si>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</si>
  <si>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</si>
  <si>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</si>
  <si>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</si>
  <si>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</si>
  <si>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</si>
  <si>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</si>
  <si>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</si>
  <si>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</si>
  <si>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</si>
  <si>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</si>
  <si>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</si>
  <si>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</si>
  <si>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</si>
  <si>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</si>
  <si>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</si>
  <si>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</si>
  <si>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</si>
  <si>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</si>
  <si>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</si>
  <si>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</si>
  <si>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</si>
  <si>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</si>
  <si>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</si>
  <si>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</si>
  <si>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</si>
  <si>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</si>
  <si>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</si>
  <si>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</si>
  <si>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</si>
  <si>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</si>
  <si>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</si>
  <si>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</si>
  <si>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</si>
  <si>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</si>
  <si>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</si>
  <si>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</si>
  <si>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</si>
  <si>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</si>
  <si>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</si>
  <si>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</si>
  <si>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</si>
  <si>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</si>
  <si>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</si>
  <si>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</si>
  <si>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</si>
  <si>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</si>
  <si>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</si>
  <si>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</si>
  <si>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</si>
  <si>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</si>
  <si>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</si>
  <si>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</si>
  <si>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</si>
  <si>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</si>
  <si>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</si>
  <si>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</si>
  <si>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</si>
  <si>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</si>
  <si>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</si>
  <si>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</si>
  <si>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</si>
  <si>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</si>
  <si>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</si>
  <si>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</si>
  <si>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</si>
  <si>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</si>
  <si>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</si>
  <si>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</si>
  <si>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</si>
  <si>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</si>
  <si>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</si>
  <si>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</si>
  <si>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</si>
  <si>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</si>
  <si>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</si>
  <si>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</si>
  <si>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</si>
  <si>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</si>
  <si>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</si>
  <si>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</si>
  <si>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</si>
  <si>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</si>
  <si>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</si>
  <si>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</si>
  <si>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</si>
  <si>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</si>
  <si>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</si>
  <si>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</si>
  <si>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</si>
  <si>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</si>
  <si>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</si>
  <si>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</si>
  <si>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</si>
  <si>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</si>
  <si>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</si>
  <si>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</si>
  <si>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</si>
  <si>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</si>
  <si>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</si>
  <si>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</si>
  <si>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</si>
  <si>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</si>
  <si>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</si>
  <si>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</si>
  <si>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</si>
  <si>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</si>
  <si>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</si>
  <si>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</si>
  <si>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</si>
  <si>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</si>
  <si>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</si>
  <si>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</si>
  <si>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</si>
  <si>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</si>
  <si>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</si>
  <si>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</si>
  <si>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</si>
  <si>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</si>
  <si>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</si>
  <si>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</si>
  <si>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</si>
  <si>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</si>
  <si>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</si>
  <si>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</si>
  <si>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</si>
  <si>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</si>
  <si>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</si>
  <si>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</si>
  <si>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</si>
  <si>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</si>
  <si>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</si>
  <si>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</si>
  <si>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</si>
  <si>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</si>
  <si>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</si>
  <si>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</si>
  <si>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</si>
  <si>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</si>
  <si>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</si>
  <si>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</si>
  <si>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</si>
  <si>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</si>
  <si>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</si>
  <si>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</si>
  <si>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</si>
  <si>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</si>
  <si>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</si>
  <si>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</si>
  <si>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</si>
  <si>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</si>
  <si>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</si>
  <si>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</si>
  <si>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</si>
  <si>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</si>
  <si>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</si>
  <si>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</si>
  <si>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</si>
  <si>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</si>
  <si>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</si>
  <si>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</si>
  <si>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</si>
  <si>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</si>
  <si>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</si>
  <si>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</si>
  <si>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</si>
  <si>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</si>
  <si>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</si>
  <si>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</si>
  <si>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</si>
  <si>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</si>
  <si>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</si>
  <si>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</si>
  <si>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</si>
  <si>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</si>
  <si>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</si>
  <si>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</si>
  <si>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</si>
  <si>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</si>
  <si>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</si>
  <si>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</si>
  <si>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</si>
  <si>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</si>
  <si>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</si>
  <si>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</si>
  <si>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</si>
  <si>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</si>
  <si>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</si>
  <si>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</si>
  <si>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</si>
  <si>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</si>
  <si>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</si>
  <si>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</si>
  <si>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</si>
  <si>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</si>
  <si>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</si>
  <si>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</si>
  <si>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</si>
  <si>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</si>
  <si>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</si>
  <si>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</si>
  <si>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</si>
  <si>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</si>
  <si>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</si>
  <si>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</si>
  <si>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</si>
  <si>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</si>
  <si>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</si>
  <si>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</si>
  <si>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</si>
  <si>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</si>
  <si>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</si>
  <si>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</si>
  <si>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</si>
  <si>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</si>
  <si>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</si>
  <si>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</si>
  <si>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</si>
  <si>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</si>
  <si>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</si>
  <si>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</si>
  <si>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</si>
  <si>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</si>
  <si>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</si>
  <si>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</si>
  <si>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</si>
  <si>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</si>
  <si>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</si>
  <si>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</si>
  <si>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</si>
  <si>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</si>
  <si>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</si>
  <si>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</si>
  <si>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</si>
  <si>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</si>
  <si>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</si>
  <si>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</si>
  <si>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</si>
  <si>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</si>
  <si>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</si>
  <si>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</si>
  <si>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</si>
  <si>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</si>
  <si>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</si>
  <si>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</si>
  <si>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</si>
  <si>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</si>
  <si>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</si>
  <si>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</si>
  <si>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</si>
  <si>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</si>
  <si>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</si>
  <si>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</si>
  <si>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</si>
  <si>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</si>
  <si>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</si>
  <si>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</si>
  <si>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</si>
  <si>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</si>
  <si>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</si>
  <si>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</si>
  <si>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</si>
  <si>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</si>
  <si>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</si>
  <si>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</si>
  <si>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</si>
  <si>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</si>
  <si>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</si>
  <si>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</si>
  <si>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</si>
  <si>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</si>
  <si>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</si>
  <si>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</si>
  <si>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</si>
  <si>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</si>
  <si>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</si>
  <si>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</si>
  <si>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</si>
  <si>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</si>
  <si>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</si>
  <si>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</si>
  <si>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</si>
  <si>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</si>
  <si>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</si>
  <si>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</si>
  <si>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</si>
  <si>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</si>
  <si>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</si>
  <si>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</si>
  <si>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</si>
  <si>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</si>
  <si>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</si>
  <si>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</si>
  <si>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</si>
  <si>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</si>
  <si>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</si>
  <si>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</si>
  <si>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</si>
  <si>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</si>
  <si>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</si>
  <si>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</si>
  <si>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</si>
  <si>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</si>
  <si>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</si>
  <si>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</si>
  <si>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</si>
  <si>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</si>
  <si>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</si>
  <si>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</si>
  <si>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</si>
  <si>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</si>
  <si>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</si>
  <si>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</si>
  <si>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</si>
  <si>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</si>
  <si>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</si>
  <si>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</si>
  <si>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</si>
  <si>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</si>
  <si>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</si>
  <si>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</si>
  <si>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</si>
  <si>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</si>
  <si>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</si>
  <si>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</si>
  <si>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</si>
  <si>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</si>
  <si>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</si>
  <si>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</si>
  <si>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</si>
  <si>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</si>
  <si>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</si>
  <si>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</si>
  <si>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</si>
  <si>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</si>
  <si>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</si>
  <si>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</si>
  <si>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</si>
  <si>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</si>
  <si>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</si>
  <si>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</si>
  <si>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</si>
  <si>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</si>
  <si>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</si>
  <si>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</si>
  <si>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</si>
  <si>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</si>
  <si>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</si>
  <si>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</si>
  <si>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</si>
  <si>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</si>
  <si>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</si>
  <si>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</si>
  <si>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</si>
  <si>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</si>
  <si>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</si>
  <si>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</si>
  <si>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</si>
  <si>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</si>
  <si>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</si>
  <si>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</si>
  <si>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</si>
  <si>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</si>
  <si>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</si>
  <si>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</si>
  <si>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</si>
  <si>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</si>
  <si>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</si>
  <si>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</si>
  <si>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</si>
  <si>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</si>
  <si>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</si>
  <si>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</si>
  <si>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</si>
  <si>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</si>
  <si>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</si>
  <si>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</si>
  <si>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</si>
  <si>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</si>
  <si>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</si>
  <si>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</si>
  <si>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</si>
  <si>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</si>
  <si>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</si>
  <si>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</si>
  <si>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</si>
  <si>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</si>
  <si>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</si>
  <si>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</si>
  <si>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</si>
  <si>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</si>
  <si>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</si>
  <si>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</si>
  <si>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</si>
  <si>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</si>
  <si>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</si>
  <si>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</si>
  <si>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</si>
  <si>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</si>
  <si>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</si>
  <si>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</si>
  <si>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</si>
  <si>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</si>
  <si>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</si>
  <si>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</si>
  <si>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</si>
  <si>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</si>
  <si>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</si>
  <si>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</si>
  <si>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</si>
  <si>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</si>
  <si>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</si>
  <si>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</si>
  <si>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</si>
  <si>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</si>
  <si>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</si>
  <si>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</si>
  <si>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</si>
  <si>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</si>
  <si>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</si>
  <si>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</si>
  <si>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</si>
  <si>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</si>
  <si>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</si>
  <si>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</si>
  <si>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</si>
  <si>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</si>
  <si>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</si>
  <si>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</si>
  <si>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</si>
  <si>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</si>
  <si>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</si>
  <si>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</si>
  <si>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</si>
  <si>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</si>
  <si>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</si>
  <si>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</si>
  <si>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</si>
  <si>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</si>
  <si>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</si>
  <si>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</si>
  <si>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</si>
  <si>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</si>
  <si>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</si>
  <si>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</si>
  <si>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</si>
  <si>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</si>
  <si>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</si>
  <si>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</si>
  <si>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</si>
  <si>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</si>
  <si>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</si>
  <si>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</si>
  <si>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</si>
  <si>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</si>
  <si>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</si>
  <si>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</si>
  <si>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</si>
  <si>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</si>
  <si>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</si>
  <si>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</si>
  <si>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</si>
  <si>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</si>
  <si>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</si>
  <si>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</si>
  <si>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</si>
  <si>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</si>
  <si>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</si>
  <si>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</si>
  <si>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</si>
  <si>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</si>
  <si>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</si>
  <si>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</si>
  <si>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</si>
  <si>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</si>
  <si>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</si>
  <si>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</si>
  <si>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</si>
  <si>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</si>
  <si>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</si>
  <si>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</si>
  <si>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</si>
  <si>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</si>
  <si>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</si>
  <si>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</si>
  <si>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</si>
  <si>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</si>
  <si>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</si>
  <si>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</si>
  <si>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</si>
  <si>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</si>
  <si>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</si>
  <si>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</si>
  <si>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</si>
  <si>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</si>
  <si>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</si>
  <si>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</si>
  <si>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</si>
  <si>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</si>
  <si>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</si>
  <si>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</si>
  <si>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</si>
  <si>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</si>
  <si>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</si>
  <si>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</si>
  <si>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</si>
  <si>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</si>
  <si>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</si>
  <si>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</si>
  <si>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</si>
  <si>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</si>
  <si>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</si>
  <si>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</si>
  <si>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</si>
  <si>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</si>
  <si>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</si>
  <si>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</si>
  <si>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</si>
  <si>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</si>
  <si>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</si>
  <si>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</si>
  <si>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</si>
  <si>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</si>
  <si>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</si>
  <si>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</si>
  <si>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</si>
  <si>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</si>
  <si>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</si>
  <si>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</si>
  <si>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</si>
  <si>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</si>
  <si>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</si>
  <si>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</si>
  <si>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</si>
  <si>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</si>
  <si>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</si>
  <si>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</si>
  <si>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</si>
  <si>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</si>
  <si>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</si>
  <si>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</si>
  <si>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</si>
  <si>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</si>
  <si>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</si>
  <si>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</si>
  <si>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</si>
  <si>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</si>
  <si>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</si>
  <si>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</si>
  <si>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</si>
  <si>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</si>
  <si>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</si>
  <si>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</si>
  <si>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</si>
  <si>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</si>
  <si>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</si>
  <si>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</si>
  <si>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</si>
  <si>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</si>
  <si>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</si>
  <si>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</si>
  <si>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</si>
  <si>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</si>
  <si>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</si>
  <si>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</si>
  <si>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</si>
  <si>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</si>
  <si>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</si>
  <si>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</si>
  <si>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</si>
  <si>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</si>
  <si>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</si>
  <si>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</si>
  <si>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</si>
  <si>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</si>
  <si>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</si>
  <si>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</si>
  <si>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</si>
  <si>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</si>
  <si>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</si>
  <si>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</si>
  <si>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</si>
  <si>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</si>
  <si>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</si>
  <si>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</si>
  <si>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</si>
  <si>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</si>
  <si>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</si>
  <si>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</si>
  <si>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</si>
  <si>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</si>
  <si>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</si>
  <si>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</si>
  <si>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</si>
  <si>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</si>
  <si>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</si>
  <si>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</si>
  <si>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</si>
  <si>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</si>
  <si>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</si>
  <si>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</si>
  <si>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</si>
  <si>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</si>
  <si>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</si>
  <si>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</si>
  <si>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</si>
  <si>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</si>
  <si>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</si>
  <si>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</si>
  <si>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</si>
  <si>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</si>
  <si>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</si>
  <si>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</si>
  <si>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</si>
  <si>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</si>
  <si>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</si>
  <si>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</si>
  <si>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</si>
  <si>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</si>
  <si>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</si>
  <si>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</si>
  <si>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</si>
  <si>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</si>
  <si>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</si>
  <si>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</si>
  <si>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</si>
  <si>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</si>
  <si>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</si>
  <si>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</si>
  <si>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</si>
  <si>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</si>
  <si>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</si>
  <si>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</si>
  <si>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</si>
  <si>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</si>
  <si>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</si>
  <si>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</si>
  <si>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</si>
  <si>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</si>
  <si>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</si>
  <si>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</si>
  <si>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</si>
  <si>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</si>
  <si>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</si>
  <si>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</si>
  <si>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</si>
  <si>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</si>
  <si>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</si>
  <si>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</si>
  <si>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</si>
  <si>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</si>
  <si>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</si>
  <si>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</si>
  <si>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</si>
  <si>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</si>
  <si>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</si>
  <si>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</si>
  <si>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</si>
  <si>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</si>
  <si>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</si>
  <si>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</si>
  <si>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</si>
  <si>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</si>
  <si>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</si>
  <si>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</si>
  <si>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</si>
  <si>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</si>
  <si>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</si>
  <si>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</si>
  <si>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</si>
  <si>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</si>
  <si>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</si>
  <si>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</si>
  <si>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</si>
  <si>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</si>
  <si>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</si>
  <si>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</si>
  <si>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</si>
  <si>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</si>
  <si>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</si>
  <si>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</si>
  <si>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</si>
  <si>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</si>
  <si>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</si>
  <si>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</si>
  <si>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</si>
  <si>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</si>
  <si>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</si>
  <si>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</si>
  <si>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</si>
  <si>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</si>
  <si>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</si>
  <si>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</si>
  <si>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</si>
  <si>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</si>
  <si>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</si>
  <si>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</si>
  <si>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</si>
  <si>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</si>
  <si>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</si>
  <si>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</si>
  <si>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</si>
  <si>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</si>
  <si>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</si>
  <si>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</si>
  <si>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</si>
  <si>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</si>
  <si>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</si>
  <si>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</si>
  <si>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</si>
  <si>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</si>
  <si>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</si>
  <si>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</si>
  <si>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</si>
  <si>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</si>
  <si>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</si>
  <si>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</si>
  <si>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</si>
  <si>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</si>
  <si>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</si>
  <si>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</si>
  <si>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</si>
  <si>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</si>
  <si>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</si>
  <si>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</si>
  <si>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</si>
  <si>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</si>
  <si>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</si>
  <si>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</si>
  <si>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</si>
  <si>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</si>
  <si>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</si>
  <si>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</si>
  <si>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</si>
  <si>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</si>
  <si>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</si>
  <si>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</si>
  <si>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</si>
  <si>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</si>
  <si>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</si>
  <si>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</si>
  <si>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</si>
  <si>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</si>
  <si>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</si>
  <si>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</si>
  <si>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</si>
  <si>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</si>
  <si>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</si>
  <si>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</si>
  <si>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</si>
  <si>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</si>
  <si>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</si>
  <si>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</si>
  <si>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</si>
  <si>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</si>
  <si>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</si>
  <si>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</si>
  <si>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</si>
  <si>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</si>
  <si>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</si>
  <si>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</si>
  <si>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</si>
  <si>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</si>
  <si>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</si>
  <si>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</si>
  <si>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</si>
  <si>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</si>
  <si>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</si>
  <si>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</si>
  <si>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</si>
  <si>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</si>
  <si>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</si>
  <si>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</si>
  <si>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</si>
  <si>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</si>
  <si>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</si>
  <si>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</si>
  <si>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</si>
  <si>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</si>
  <si>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</si>
  <si>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</si>
  <si>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</si>
  <si>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</si>
  <si>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</si>
  <si>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</si>
  <si>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</si>
  <si>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</si>
  <si>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</si>
  <si>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</si>
  <si>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</si>
  <si>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</si>
  <si>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</si>
  <si>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</si>
  <si>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</si>
  <si>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</si>
  <si>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</si>
  <si>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</si>
  <si>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</si>
  <si>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</si>
  <si>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</si>
  <si>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</si>
  <si>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</si>
  <si>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</si>
  <si>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</si>
  <si>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</si>
  <si>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</si>
  <si>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</si>
  <si>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</si>
  <si>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</si>
  <si>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</si>
  <si>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</si>
  <si>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</si>
  <si>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</si>
  <si>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</si>
  <si>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</si>
  <si>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</si>
  <si>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</si>
  <si>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</si>
  <si>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</si>
  <si>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</si>
  <si>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</si>
  <si>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</si>
  <si>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</si>
  <si>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</si>
  <si>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</si>
  <si>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</si>
  <si>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</si>
  <si>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</si>
  <si>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</si>
  <si>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</si>
  <si>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</si>
  <si>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</si>
  <si>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</si>
  <si>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</si>
  <si>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</si>
  <si>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</si>
  <si>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</si>
  <si>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</si>
  <si>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</si>
  <si>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</si>
  <si>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</si>
  <si>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</si>
  <si>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</si>
  <si>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</si>
  <si>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</si>
  <si>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</si>
  <si>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</si>
  <si>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</si>
  <si>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</si>
  <si>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</si>
  <si>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</si>
  <si>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</si>
  <si>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</si>
  <si>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</si>
  <si>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</si>
  <si>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</si>
  <si>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</si>
  <si>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</si>
  <si>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</si>
  <si>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</si>
  <si>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</si>
  <si>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</si>
  <si>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</si>
  <si>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</si>
  <si>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</si>
  <si>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</si>
  <si>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</si>
  <si>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</si>
  <si>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</si>
  <si>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</si>
  <si>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</si>
  <si>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</si>
  <si>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</si>
  <si>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</si>
  <si>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</si>
  <si>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</si>
  <si>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</si>
  <si>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</si>
  <si>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</si>
  <si>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</si>
  <si>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</si>
  <si>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</si>
  <si>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</si>
  <si>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</si>
  <si>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</si>
  <si>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</si>
  <si>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</si>
  <si>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</si>
  <si>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</si>
  <si>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</si>
  <si>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</si>
  <si>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</si>
  <si>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</si>
  <si>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</si>
  <si>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</si>
  <si>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</si>
  <si>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</si>
  <si>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</si>
  <si>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</si>
  <si>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</si>
  <si>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</si>
  <si>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</si>
  <si>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</si>
  <si>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</si>
  <si>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</si>
  <si>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</si>
  <si>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</si>
  <si>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</si>
  <si>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</si>
  <si>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</si>
  <si>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</si>
  <si>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</si>
  <si>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</si>
  <si>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</si>
  <si>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</si>
  <si>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</si>
  <si>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</si>
  <si>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</si>
  <si>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</si>
  <si>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</si>
  <si>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</si>
  <si>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</si>
  <si>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</si>
  <si>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</si>
  <si>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</si>
  <si>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</si>
  <si>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</si>
  <si>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</si>
  <si>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</si>
  <si>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</si>
  <si>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</si>
  <si>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</si>
  <si>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</si>
  <si>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</si>
  <si>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</si>
  <si>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</si>
  <si>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</si>
  <si>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</si>
  <si>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</si>
  <si>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</si>
  <si>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</si>
  <si>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</si>
  <si>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</si>
  <si>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</si>
  <si>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</si>
  <si>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</si>
  <si>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</si>
  <si>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</si>
  <si>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</si>
  <si>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</si>
  <si>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</si>
  <si>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</si>
  <si>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</si>
  <si>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</si>
  <si>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</si>
  <si>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</si>
  <si>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</si>
  <si>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</si>
  <si>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</si>
  <si>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</si>
  <si>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</si>
  <si>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</si>
  <si>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</si>
  <si>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</si>
  <si>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</si>
  <si>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</si>
  <si>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</si>
  <si>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</si>
  <si>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</si>
  <si>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</si>
  <si>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</si>
  <si>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</si>
  <si>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</si>
  <si>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</si>
  <si>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</si>
  <si>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</si>
  <si>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</si>
  <si>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</si>
  <si>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</si>
  <si>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</si>
  <si>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</si>
  <si>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</si>
  <si>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</si>
  <si>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</si>
  <si>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</si>
  <si>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</si>
  <si>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</si>
  <si>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</si>
  <si>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</si>
  <si>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</si>
  <si>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</si>
  <si>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</si>
  <si>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</si>
  <si>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</si>
  <si>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</si>
  <si>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</si>
  <si>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</si>
  <si>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</si>
  <si>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</si>
  <si>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</si>
  <si>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</si>
  <si>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</si>
  <si>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</si>
  <si>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</si>
  <si>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</si>
  <si>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</si>
  <si>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</si>
  <si>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</si>
  <si>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</si>
  <si>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</si>
  <si>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</si>
  <si>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</si>
  <si>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</si>
  <si>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</si>
  <si>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</si>
  <si>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</si>
  <si>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</si>
  <si>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</si>
  <si>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</si>
  <si>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</si>
  <si>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</si>
  <si>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</si>
  <si>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</si>
  <si>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</si>
  <si>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</si>
  <si>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</si>
  <si>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</si>
  <si>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</si>
  <si>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</si>
  <si>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</si>
  <si>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</si>
  <si>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</si>
  <si>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</si>
  <si>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</si>
  <si>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</si>
  <si>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</si>
  <si>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</si>
  <si>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</si>
  <si>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</si>
  <si>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</si>
  <si>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</si>
  <si>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</si>
  <si>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</si>
  <si>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</si>
  <si>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</si>
  <si>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</si>
  <si>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</si>
  <si>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</si>
  <si>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</si>
  <si>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</si>
  <si>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</si>
  <si>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</si>
  <si>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</si>
  <si>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</si>
  <si>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</si>
  <si>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</si>
  <si>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</si>
  <si>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</si>
  <si>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</si>
  <si>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</si>
  <si>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</si>
  <si>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</si>
  <si>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</si>
  <si>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</si>
  <si>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</si>
  <si>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</si>
  <si>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</si>
  <si>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</si>
  <si>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</si>
  <si>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</si>
  <si>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</si>
  <si>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</si>
  <si>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</si>
  <si>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</si>
  <si>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</si>
  <si>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</si>
  <si>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</si>
  <si>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</si>
  <si>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</si>
  <si>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</si>
  <si>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</si>
  <si>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</si>
  <si>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</si>
  <si>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</si>
  <si>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</si>
  <si>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</si>
  <si>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</si>
  <si>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</si>
  <si>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</si>
  <si>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</si>
  <si>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</si>
  <si>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</si>
  <si>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</si>
  <si>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</si>
  <si>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</si>
  <si>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</si>
  <si>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</si>
  <si>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</si>
  <si>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</si>
  <si>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</si>
  <si>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</si>
  <si>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</si>
  <si>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</si>
  <si>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</si>
  <si>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</si>
  <si>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</si>
  <si>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</si>
  <si>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</si>
  <si>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</si>
  <si>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</si>
  <si>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</si>
  <si>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</si>
  <si>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</si>
  <si>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</si>
  <si>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</si>
  <si>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</si>
  <si>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</si>
  <si>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</si>
  <si>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</si>
  <si>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</si>
  <si>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</si>
  <si>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</si>
  <si>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</si>
  <si>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</si>
  <si>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</si>
  <si>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</si>
  <si>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</si>
  <si>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</si>
  <si>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</si>
  <si>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</si>
  <si>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</si>
  <si>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</si>
  <si>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</si>
  <si>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</si>
  <si>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</si>
  <si>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</si>
  <si>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</si>
  <si>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</si>
  <si>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</si>
  <si>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</si>
  <si>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</si>
  <si>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</si>
  <si>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</si>
  <si>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</si>
  <si>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</si>
  <si>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</si>
  <si>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</si>
  <si>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</si>
  <si>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</si>
  <si>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</si>
  <si>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</si>
  <si>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</si>
  <si>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</si>
  <si>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</si>
  <si>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</si>
  <si>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</si>
  <si>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</si>
  <si>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</si>
  <si>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</si>
  <si>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</si>
  <si>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</si>
  <si>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</si>
  <si>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</si>
  <si>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</si>
  <si>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</si>
  <si>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</si>
  <si>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</si>
  <si>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</si>
  <si>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</si>
  <si>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</si>
  <si>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</si>
  <si>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</si>
  <si>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</si>
  <si>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</si>
  <si>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</si>
  <si>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</si>
  <si>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</si>
  <si>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</si>
  <si>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</si>
  <si>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</si>
  <si>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</si>
  <si>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</si>
  <si>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</si>
  <si>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</si>
  <si>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</si>
  <si>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</si>
  <si>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</si>
  <si>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</si>
  <si>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</si>
  <si>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</si>
  <si>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</si>
  <si>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</si>
  <si>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</si>
  <si>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</si>
  <si>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</si>
  <si>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</si>
  <si>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</si>
  <si>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</si>
  <si>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</si>
  <si>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</si>
  <si>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</si>
  <si>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</si>
  <si>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</si>
  <si>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</si>
  <si>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</si>
  <si>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</si>
  <si>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</si>
  <si>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</si>
  <si>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</si>
  <si>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</si>
  <si>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</si>
  <si>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</si>
  <si>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</si>
  <si>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</si>
  <si>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</si>
  <si>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</si>
  <si>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</si>
  <si>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</si>
  <si>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</si>
  <si>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</si>
  <si>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</si>
  <si>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</si>
  <si>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</si>
  <si>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</si>
  <si>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</si>
  <si>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</si>
  <si>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</si>
  <si>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</si>
  <si>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</si>
  <si>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</si>
  <si>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</si>
  <si>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</si>
  <si>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</si>
  <si>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</si>
  <si>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</si>
  <si>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</si>
  <si>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</si>
  <si>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</si>
  <si>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</si>
  <si>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</si>
  <si>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</si>
  <si>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</si>
  <si>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</si>
  <si>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</si>
  <si>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</si>
  <si>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</si>
  <si>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</si>
  <si>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</si>
  <si>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</si>
  <si>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</si>
  <si>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</si>
  <si>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</si>
  <si>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</si>
  <si>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</si>
  <si>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</si>
  <si>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</si>
  <si>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</si>
  <si>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</si>
  <si>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</si>
  <si>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</si>
  <si>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</si>
  <si>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</si>
  <si>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</si>
  <si>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</si>
  <si>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</si>
  <si>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</si>
  <si>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</si>
  <si>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</si>
  <si>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</si>
  <si>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</si>
  <si>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</si>
  <si>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</si>
  <si>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</si>
  <si>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</si>
  <si>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</si>
  <si>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</si>
  <si>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</si>
  <si>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</si>
  <si>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</si>
  <si>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</si>
  <si>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</si>
  <si>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</si>
  <si>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</si>
  <si>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</si>
  <si>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</si>
  <si>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</si>
  <si>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</si>
  <si>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</si>
  <si>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</si>
  <si>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</si>
  <si>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</si>
  <si>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</si>
  <si>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</si>
  <si>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</si>
  <si>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</si>
  <si>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</si>
  <si>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</si>
  <si>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</si>
  <si>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</si>
  <si>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</si>
  <si>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</si>
  <si>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</si>
  <si>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</si>
  <si>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</si>
  <si>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</si>
  <si>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</si>
  <si>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</si>
  <si>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</si>
  <si>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</si>
  <si>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</si>
  <si>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</si>
  <si>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</si>
  <si>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</si>
  <si>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</si>
  <si>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</si>
  <si>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</si>
  <si>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</si>
  <si>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</si>
  <si>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</si>
  <si>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</si>
  <si>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</si>
  <si>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</si>
  <si>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</si>
  <si>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</si>
  <si>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</si>
  <si>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</si>
  <si>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</si>
  <si>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</si>
  <si>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</si>
  <si>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</si>
  <si>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</si>
  <si>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</si>
  <si>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</si>
  <si>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</si>
  <si>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</si>
  <si>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</si>
  <si>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</si>
  <si>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</si>
  <si>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</si>
  <si>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</si>
  <si>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</si>
  <si>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</si>
  <si>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</si>
  <si>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</si>
  <si>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</si>
  <si>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</si>
  <si>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</si>
  <si>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</si>
  <si>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</si>
  <si>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</si>
  <si>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</si>
  <si>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</si>
  <si>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</si>
  <si>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</si>
  <si>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</si>
  <si>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</si>
  <si>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</si>
  <si>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</si>
  <si>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</si>
  <si>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</si>
  <si>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</si>
  <si>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</si>
  <si>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</si>
  <si>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</si>
  <si>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</si>
  <si>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</si>
  <si>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</si>
  <si>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</si>
  <si>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</si>
  <si>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</si>
  <si>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</si>
  <si>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</si>
  <si>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</si>
  <si>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</si>
  <si>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</si>
  <si>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</si>
  <si>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</si>
  <si>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</si>
  <si>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</si>
  <si>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</si>
  <si>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</si>
  <si>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</si>
  <si>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</si>
  <si>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</si>
  <si>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</si>
  <si>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</si>
  <si>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</si>
  <si>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</si>
  <si>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</si>
  <si>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</si>
  <si>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</si>
  <si>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</si>
  <si>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</si>
  <si>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</si>
  <si>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</si>
  <si>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</si>
  <si>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</si>
  <si>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</si>
  <si>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</si>
  <si>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</si>
  <si>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</si>
  <si>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</si>
  <si>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</si>
  <si>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</si>
  <si>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</si>
  <si>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</si>
  <si>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</si>
  <si>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</si>
  <si>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</si>
  <si>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</si>
  <si>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</si>
  <si>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</si>
  <si>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</si>
  <si>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</si>
  <si>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</si>
  <si>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</si>
  <si>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</si>
  <si>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</si>
  <si>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</si>
  <si>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</si>
  <si>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</si>
  <si>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</si>
  <si>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</si>
  <si>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</si>
  <si>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</si>
  <si>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</si>
  <si>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</si>
  <si>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</si>
  <si>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</si>
  <si>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</si>
  <si>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</si>
  <si>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</si>
  <si>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</si>
  <si>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</si>
  <si>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</si>
  <si>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</si>
  <si>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</si>
  <si>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</si>
  <si>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</si>
  <si>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</si>
  <si>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</si>
  <si>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</si>
  <si>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</si>
  <si>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</si>
  <si>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</si>
  <si>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</si>
  <si>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</si>
  <si>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</si>
  <si>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</si>
  <si>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</si>
  <si>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</si>
  <si>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</si>
  <si>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</si>
  <si>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</si>
  <si>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</si>
  <si>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</si>
  <si>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</si>
  <si>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</si>
  <si>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</si>
  <si>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</si>
  <si>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</si>
  <si>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</si>
  <si>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</si>
  <si>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</si>
  <si>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</si>
  <si>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</si>
  <si>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</si>
  <si>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</si>
  <si>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</si>
  <si>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</si>
  <si>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</si>
  <si>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</si>
  <si>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</si>
  <si>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</si>
  <si>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</si>
  <si>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</si>
  <si>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</si>
  <si>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</si>
  <si>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</si>
  <si>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</si>
  <si>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</si>
  <si>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</si>
  <si>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</si>
  <si>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</si>
  <si>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</si>
  <si>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</si>
  <si>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</si>
  <si>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</si>
  <si>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</si>
  <si>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</si>
  <si>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</si>
  <si>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</si>
  <si>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</si>
  <si>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</si>
  <si>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</si>
  <si>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</si>
  <si>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</si>
  <si>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</si>
  <si>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</si>
  <si>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</si>
  <si>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</si>
  <si>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</si>
  <si>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</si>
  <si>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</si>
  <si>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</si>
  <si>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</si>
  <si>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</si>
  <si>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</si>
  <si>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</si>
  <si>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</si>
  <si>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</si>
  <si>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</si>
  <si>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</si>
  <si>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</si>
  <si>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</si>
  <si>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</si>
  <si>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</si>
  <si>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</si>
  <si>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</si>
  <si>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</si>
  <si>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</si>
  <si>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</si>
  <si>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</si>
  <si>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</si>
  <si>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</si>
  <si>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</si>
  <si>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</si>
  <si>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</si>
  <si>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</si>
  <si>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</si>
  <si>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</si>
  <si>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</si>
  <si>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</si>
  <si>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</si>
  <si>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</si>
  <si>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</si>
  <si>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</si>
  <si>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</si>
  <si>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</si>
  <si>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</si>
  <si>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</si>
  <si>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</si>
  <si>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</si>
  <si>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</si>
  <si>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</si>
  <si>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</si>
  <si>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</si>
  <si>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</si>
  <si>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</si>
  <si>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</si>
  <si>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</si>
  <si>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</si>
  <si>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</si>
  <si>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</si>
  <si>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</si>
  <si>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</si>
  <si>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</si>
  <si>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</si>
  <si>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</si>
  <si>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</si>
  <si>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</si>
  <si>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</si>
  <si>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</si>
  <si>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</si>
  <si>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</si>
  <si>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</si>
  <si>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</si>
  <si>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</si>
  <si>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</si>
  <si>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</si>
  <si>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</si>
  <si>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</si>
  <si>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</si>
  <si>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</si>
  <si>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</si>
  <si>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</si>
  <si>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</si>
  <si>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</si>
  <si>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</si>
  <si>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</si>
  <si>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</si>
  <si>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</si>
  <si>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</si>
  <si>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</si>
  <si>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</si>
  <si>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</si>
  <si>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</si>
  <si>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</si>
  <si>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</si>
  <si>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</si>
  <si>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</si>
  <si>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</si>
  <si>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</si>
  <si>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</si>
  <si>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</si>
  <si>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</si>
  <si>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</si>
  <si>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</si>
  <si>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</si>
  <si>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</si>
  <si>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</si>
  <si>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</si>
  <si>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</si>
  <si>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</si>
  <si>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</si>
  <si>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</si>
  <si>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</si>
  <si>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</si>
  <si>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</si>
  <si>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</si>
  <si>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</si>
  <si>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</si>
  <si>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</si>
  <si>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</si>
  <si>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</si>
  <si>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</si>
  <si>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</si>
  <si>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</si>
  <si>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</si>
  <si>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</si>
  <si>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</si>
  <si>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</si>
  <si>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</si>
  <si>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</si>
  <si>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</si>
  <si>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</si>
  <si>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</si>
  <si>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</si>
  <si>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</si>
  <si>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</si>
  <si>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</si>
  <si>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</si>
  <si>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</si>
  <si>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</si>
  <si>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</si>
  <si>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</si>
  <si>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</si>
  <si>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</si>
  <si>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</si>
  <si>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</si>
  <si>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</si>
  <si>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</si>
  <si>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</si>
  <si>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</si>
  <si>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</si>
  <si>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</si>
  <si>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</si>
  <si>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</si>
  <si>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</si>
  <si>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</si>
  <si>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</si>
  <si>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</si>
  <si>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</si>
  <si>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</si>
  <si>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</si>
  <si>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</si>
  <si>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</si>
  <si>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</si>
  <si>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</si>
  <si>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</si>
  <si>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</si>
  <si>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</si>
  <si>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</si>
  <si>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</si>
  <si>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</si>
  <si>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</si>
  <si>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</si>
  <si>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</si>
  <si>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</si>
  <si>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</si>
  <si>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</si>
  <si>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</si>
  <si>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</si>
  <si>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</si>
  <si>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</si>
  <si>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</si>
  <si>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</si>
  <si>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</si>
  <si>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</si>
  <si>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</si>
  <si>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</si>
  <si>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</si>
  <si>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</si>
  <si>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</si>
  <si>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</si>
  <si>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</si>
  <si>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</si>
  <si>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</si>
  <si>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</si>
  <si>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</si>
  <si>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</si>
  <si>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</si>
  <si>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</si>
  <si>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</si>
  <si>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</si>
  <si>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</si>
  <si>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</si>
  <si>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</si>
  <si>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</si>
  <si>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</si>
  <si>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</si>
  <si>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</si>
  <si>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</si>
  <si>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</si>
  <si>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</si>
  <si>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</si>
  <si>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</si>
  <si>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</si>
  <si>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</si>
  <si>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</si>
  <si>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</si>
  <si>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</si>
  <si>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</si>
  <si>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</si>
  <si>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</si>
  <si>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</si>
  <si>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</si>
  <si>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</si>
  <si>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</si>
  <si>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</si>
  <si>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</si>
  <si>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</si>
  <si>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</si>
  <si>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</si>
  <si>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</si>
  <si>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</si>
  <si>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</si>
  <si>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</si>
  <si>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</si>
  <si>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</si>
  <si>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</si>
  <si>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</si>
  <si>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</si>
  <si>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</si>
  <si>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</si>
  <si>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</si>
  <si>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</si>
  <si>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</si>
  <si>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</si>
  <si>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</si>
  <si>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</si>
  <si>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</si>
  <si>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</si>
  <si>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</si>
  <si>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</si>
  <si>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</si>
  <si>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</si>
  <si>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</si>
  <si>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</si>
  <si>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</si>
  <si>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</si>
  <si>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</si>
  <si>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</si>
  <si>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</si>
  <si>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</si>
  <si>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</si>
  <si>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</si>
  <si>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</si>
  <si>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</si>
  <si>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</si>
  <si>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</si>
  <si>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</si>
  <si>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</si>
  <si>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</si>
  <si>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</si>
  <si>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</si>
  <si>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</si>
  <si>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</si>
  <si>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</si>
  <si>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</si>
  <si>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</si>
  <si>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</si>
  <si>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</si>
  <si>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</si>
  <si>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</si>
  <si>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</si>
  <si>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</si>
  <si>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</si>
  <si>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</si>
  <si>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</si>
  <si>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</si>
  <si>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</si>
  <si>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</si>
  <si>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</si>
  <si>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</si>
  <si>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</si>
  <si>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</si>
  <si>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</si>
  <si>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</si>
  <si>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</si>
  <si>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</si>
  <si>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</si>
  <si>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</si>
  <si>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</si>
  <si>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</si>
  <si>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</si>
  <si>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</si>
  <si>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</si>
  <si>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</si>
  <si>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</si>
  <si>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</si>
  <si>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</si>
  <si>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</si>
  <si>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</si>
  <si>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</si>
  <si>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</si>
  <si>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</si>
  <si>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</si>
  <si>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</si>
  <si>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</si>
  <si>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</si>
  <si>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</si>
  <si>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</si>
  <si>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</si>
  <si>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</si>
  <si>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</si>
  <si>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</si>
  <si>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</si>
  <si>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</si>
  <si>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</si>
  <si>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</si>
  <si>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</si>
  <si>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</si>
  <si>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</si>
  <si>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</si>
  <si>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</si>
  <si>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</si>
  <si>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</si>
  <si>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</si>
  <si>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</si>
  <si>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</si>
  <si>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</si>
  <si>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</si>
  <si>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</si>
  <si>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</si>
  <si>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</si>
  <si>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</si>
  <si>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</si>
  <si>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</si>
  <si>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</si>
  <si>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</si>
  <si>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</si>
  <si>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</si>
  <si>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</si>
  <si>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</si>
  <si>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</si>
  <si>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</si>
  <si>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</si>
  <si>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</si>
  <si>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</si>
  <si>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</si>
  <si>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</si>
  <si>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</si>
  <si>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</si>
  <si>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</si>
  <si>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</si>
  <si>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</si>
  <si>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</si>
  <si>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</si>
  <si>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</si>
  <si>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</si>
  <si>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</si>
  <si>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</si>
  <si>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</si>
  <si>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</si>
  <si>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</si>
  <si>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</si>
  <si>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</si>
  <si>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</si>
  <si>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</si>
  <si>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</si>
  <si>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</si>
  <si>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</si>
  <si>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</si>
  <si>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</si>
  <si>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</si>
  <si>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</si>
  <si>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</si>
  <si>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</si>
  <si>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</si>
  <si>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</si>
  <si>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</si>
  <si>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</si>
  <si>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</si>
  <si>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</si>
  <si>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</si>
  <si>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</si>
  <si>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</si>
  <si>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</si>
  <si>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</si>
  <si>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</si>
  <si>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</si>
  <si>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</si>
  <si>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</si>
  <si>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</si>
  <si>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</si>
  <si>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</si>
  <si>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</si>
  <si>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</si>
  <si>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</si>
  <si>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</si>
  <si>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</si>
  <si>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</si>
  <si>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</si>
  <si>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</si>
  <si>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</si>
  <si>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</si>
  <si>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</si>
  <si>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</si>
  <si>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</si>
  <si>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</si>
  <si>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</si>
  <si>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</si>
  <si>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</si>
  <si>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</si>
  <si>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</si>
  <si>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</si>
  <si>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</si>
  <si>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</si>
  <si>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</si>
  <si>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</si>
  <si>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</si>
  <si>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</si>
  <si>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</si>
  <si>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</si>
  <si>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</si>
  <si>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</si>
  <si>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</si>
  <si>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</si>
  <si>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</si>
  <si>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</si>
  <si>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</si>
  <si>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</si>
  <si>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</si>
  <si>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</si>
  <si>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</si>
  <si>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</si>
  <si>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</si>
  <si>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</si>
  <si>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</si>
  <si>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</si>
  <si>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</si>
  <si>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</si>
  <si>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</si>
  <si>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</si>
  <si>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</si>
  <si>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</si>
  <si>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</si>
  <si>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</si>
  <si>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</si>
  <si>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</si>
  <si>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</si>
  <si>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</si>
  <si>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</si>
  <si>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</si>
  <si>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</si>
  <si>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</si>
  <si>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</si>
  <si>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</si>
  <si>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</si>
  <si>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</si>
  <si>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</si>
  <si>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</si>
  <si>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</si>
  <si>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</si>
  <si>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</si>
  <si>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</si>
  <si>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</si>
  <si>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</si>
  <si>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</si>
  <si>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</si>
  <si>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</si>
  <si>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</si>
  <si>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</si>
  <si>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</si>
  <si>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</si>
  <si>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</si>
  <si>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</si>
  <si>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</si>
  <si>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</si>
  <si>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</si>
  <si>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</si>
  <si>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</si>
  <si>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</si>
  <si>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</si>
  <si>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</si>
  <si>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</si>
  <si>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</si>
  <si>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</si>
  <si>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</si>
  <si>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</si>
  <si>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</si>
  <si>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</si>
  <si>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</si>
  <si>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</si>
  <si>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</si>
  <si>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</si>
  <si>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</si>
  <si>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</si>
  <si>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</si>
  <si>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</si>
  <si>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</si>
  <si>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</si>
  <si>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</si>
  <si>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</si>
  <si>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</si>
  <si>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</si>
  <si>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</si>
  <si>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</si>
  <si>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</si>
  <si>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</si>
  <si>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</si>
  <si>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</si>
  <si>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</si>
  <si>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</si>
  <si>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</si>
  <si>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</si>
  <si>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</si>
  <si>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</si>
  <si>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</si>
  <si>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</si>
  <si>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</si>
  <si>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</si>
  <si>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</si>
  <si>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</si>
  <si>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</si>
  <si>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</si>
  <si>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</si>
  <si>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</si>
  <si>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</si>
  <si>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</si>
  <si>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</si>
  <si>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</si>
  <si>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</si>
  <si>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</si>
  <si>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</si>
  <si>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</si>
  <si>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</si>
  <si>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</si>
  <si>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</si>
  <si>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</si>
  <si>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</si>
  <si>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</si>
  <si>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</si>
  <si>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</si>
  <si>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</si>
  <si>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</si>
  <si>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</si>
  <si>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</si>
  <si>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</si>
  <si>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</si>
  <si>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</si>
  <si>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</si>
  <si>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</si>
  <si>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</si>
  <si>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</si>
  <si>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</si>
  <si>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</si>
  <si>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</si>
  <si>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</si>
  <si>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</si>
  <si>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</si>
  <si>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</si>
  <si>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</si>
  <si>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</si>
  <si>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</si>
  <si>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</si>
  <si>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</si>
  <si>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</si>
  <si>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</si>
  <si>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</si>
  <si>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</si>
  <si>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</si>
  <si>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</si>
  <si>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</si>
  <si>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</si>
  <si>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</si>
  <si>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</si>
  <si>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</si>
  <si>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</si>
  <si>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</si>
  <si>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</si>
  <si>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</si>
  <si>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</si>
  <si>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</si>
  <si>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</si>
  <si>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</si>
  <si>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</si>
  <si>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</si>
  <si>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</si>
  <si>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</si>
  <si>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</si>
  <si>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</si>
  <si>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</si>
  <si>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</si>
  <si>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</si>
  <si>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</si>
  <si>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</si>
  <si>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</si>
  <si>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</si>
  <si>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</si>
  <si>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</si>
  <si>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</si>
  <si>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</si>
  <si>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</si>
  <si>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</si>
  <si>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</si>
  <si>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</si>
  <si>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</si>
  <si>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</si>
  <si>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</si>
  <si>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</si>
  <si>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</si>
  <si>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</si>
  <si>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</si>
  <si>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</si>
  <si>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</si>
  <si>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</si>
  <si>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</si>
  <si>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</si>
  <si>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</si>
  <si>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</si>
  <si>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</si>
  <si>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</si>
  <si>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</si>
  <si>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</si>
  <si>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</si>
  <si>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</si>
  <si>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</si>
  <si>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</si>
  <si>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</si>
  <si>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</si>
  <si>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</si>
  <si>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</si>
  <si>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</si>
  <si>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</si>
  <si>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</si>
  <si>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</si>
  <si>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</si>
  <si>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</si>
  <si>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</si>
  <si>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</si>
  <si>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</si>
  <si>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</si>
  <si>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</si>
  <si>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</si>
  <si>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</si>
  <si>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</si>
  <si>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</si>
  <si>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</si>
  <si>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</si>
  <si>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</si>
  <si>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</si>
  <si>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</si>
  <si>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</si>
  <si>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</si>
  <si>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</si>
  <si>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</si>
  <si>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</si>
  <si>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</si>
  <si>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</si>
  <si>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</si>
  <si>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</si>
  <si>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</si>
  <si>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</si>
  <si>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</si>
  <si>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</si>
  <si>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</si>
  <si>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</si>
  <si>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</si>
  <si>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</si>
  <si>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</si>
  <si>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</si>
  <si>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</si>
  <si>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</si>
  <si>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</si>
  <si>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</si>
  <si>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</si>
  <si>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</si>
  <si>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</si>
  <si>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</si>
  <si>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</si>
  <si>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</si>
  <si>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</si>
  <si>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</si>
  <si>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</si>
  <si>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</si>
  <si>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</si>
  <si>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</si>
  <si>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</si>
  <si>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</si>
  <si>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</si>
  <si>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</si>
  <si>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</si>
  <si>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</si>
  <si>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</si>
  <si>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</si>
  <si>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</si>
  <si>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</si>
  <si>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</si>
  <si>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</si>
  <si>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</si>
  <si>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</si>
  <si>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</si>
  <si>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</si>
  <si>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</si>
  <si>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</si>
  <si>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</si>
  <si>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</si>
  <si>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</si>
  <si>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</si>
  <si>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</si>
  <si>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</si>
  <si>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</si>
  <si>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</si>
  <si>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</si>
  <si>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</si>
  <si>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</si>
  <si>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</si>
  <si>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</si>
  <si>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</si>
  <si>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</si>
  <si>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</si>
  <si>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</si>
  <si>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</si>
  <si>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</si>
  <si>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</si>
  <si>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</si>
  <si>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</si>
  <si>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</si>
  <si>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</si>
  <si>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</si>
  <si>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</si>
  <si>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</si>
  <si>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</si>
  <si>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</si>
  <si>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</si>
  <si>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</si>
  <si>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</si>
  <si>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</si>
  <si>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</si>
  <si>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</si>
  <si>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</si>
  <si>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</si>
  <si>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</si>
  <si>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</si>
  <si>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</si>
  <si>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</si>
  <si>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</si>
  <si>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</si>
  <si>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</si>
  <si>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</si>
  <si>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</si>
  <si>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</si>
  <si>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</si>
  <si>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</si>
  <si>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</si>
  <si>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</si>
  <si>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</si>
  <si>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</si>
  <si>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</si>
  <si>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</si>
  <si>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</si>
  <si>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</si>
  <si>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</si>
  <si>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</si>
  <si>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</si>
  <si>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</si>
  <si>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</si>
  <si>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</si>
  <si>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</si>
  <si>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</si>
  <si>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</si>
  <si>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</si>
  <si>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</si>
  <si>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</si>
  <si>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</si>
  <si>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</si>
  <si>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</si>
  <si>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</si>
  <si>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</si>
  <si>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</si>
  <si>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</si>
  <si>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</si>
  <si>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</si>
  <si>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</si>
  <si>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</si>
  <si>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</si>
  <si>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</si>
  <si>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</si>
  <si>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</si>
  <si>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</si>
  <si>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</si>
  <si>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</si>
  <si>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</si>
  <si>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</si>
  <si>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</si>
  <si>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</si>
  <si>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</si>
  <si>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</si>
  <si>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</si>
  <si>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</si>
  <si>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</si>
  <si>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</si>
  <si>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</si>
  <si>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</si>
  <si>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</si>
  <si>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</si>
  <si>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</si>
  <si>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</si>
  <si>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</si>
  <si>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</si>
  <si>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</si>
  <si>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</si>
  <si>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</si>
  <si>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</si>
  <si>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</si>
  <si>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</si>
  <si>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</si>
  <si>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</si>
  <si>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</si>
  <si>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</si>
  <si>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</si>
  <si>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</si>
  <si>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</si>
  <si>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</si>
  <si>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</si>
  <si>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</si>
  <si>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</si>
  <si>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</si>
  <si>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</si>
  <si>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</si>
  <si>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</si>
  <si>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</si>
  <si>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</si>
  <si>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</si>
  <si>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</si>
  <si>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</si>
  <si>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</si>
  <si>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</si>
  <si>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</si>
  <si>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</si>
  <si>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</si>
  <si>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</si>
  <si>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</si>
  <si>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</si>
  <si>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</si>
  <si>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</si>
  <si>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</si>
  <si>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</si>
  <si>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</si>
  <si>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</si>
  <si>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</si>
  <si>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</si>
  <si>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</si>
  <si>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</si>
  <si>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</si>
  <si>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</si>
  <si>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</si>
  <si>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</si>
  <si>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</si>
  <si>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</si>
  <si>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</si>
  <si>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</si>
  <si>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</si>
  <si>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</si>
  <si>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</si>
  <si>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</si>
  <si>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</si>
  <si>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</si>
  <si>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</si>
  <si>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</si>
  <si>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</si>
  <si>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</si>
  <si>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</si>
  <si>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</si>
  <si>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</si>
  <si>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</si>
  <si>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</si>
  <si>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</si>
  <si>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</si>
  <si>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</si>
  <si>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</si>
  <si>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</si>
  <si>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</si>
  <si>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</si>
  <si>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</si>
  <si>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</si>
  <si>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</si>
  <si>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</si>
  <si>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</si>
  <si>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</si>
  <si>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</si>
  <si>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</si>
  <si>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</si>
  <si>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</si>
  <si>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</si>
  <si>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</si>
  <si>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</si>
  <si>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</si>
  <si>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</si>
  <si>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</si>
  <si>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</si>
  <si>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</si>
  <si>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</si>
  <si>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</si>
  <si>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</si>
  <si>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</si>
  <si>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</si>
  <si>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</si>
  <si>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</si>
  <si>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</si>
  <si>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</si>
  <si>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</si>
  <si>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</si>
  <si>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</si>
  <si>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</si>
  <si>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</si>
  <si>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</si>
  <si>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</si>
  <si>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</si>
  <si>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</si>
  <si>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</si>
  <si>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</si>
  <si>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</si>
  <si>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</si>
  <si>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</si>
  <si>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</si>
  <si>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</si>
  <si>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</si>
  <si>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</si>
  <si>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</si>
  <si>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</si>
  <si>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</si>
  <si>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</si>
  <si>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</si>
  <si>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</si>
  <si>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</si>
  <si>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</si>
  <si>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</si>
  <si>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</si>
  <si>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</si>
  <si>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</si>
  <si>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</si>
  <si>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</si>
  <si>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</si>
  <si>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</si>
  <si>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</si>
  <si>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</si>
  <si>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</si>
  <si>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</si>
  <si>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</si>
  <si>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</si>
  <si>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</si>
  <si>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</si>
  <si>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</si>
  <si>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</si>
  <si>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</si>
  <si>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</si>
  <si>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</si>
  <si>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</si>
  <si>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</si>
  <si>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</si>
  <si>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</si>
  <si>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</si>
  <si>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</si>
  <si>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</si>
  <si>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</si>
  <si>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</si>
  <si>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</si>
  <si>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</si>
  <si>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</si>
  <si>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</si>
  <si>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</si>
  <si>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</si>
  <si>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</si>
  <si>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</si>
  <si>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</si>
  <si>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</si>
  <si>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</si>
  <si>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</si>
  <si>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</si>
  <si>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</si>
  <si>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</si>
  <si>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</si>
  <si>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</si>
  <si>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</si>
  <si>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</si>
  <si>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</si>
  <si>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</si>
  <si>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</si>
  <si>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</si>
  <si>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</si>
  <si>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</si>
  <si>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</si>
  <si>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</si>
  <si>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</si>
  <si>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</si>
  <si>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</si>
  <si>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</si>
  <si>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</si>
  <si>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</si>
  <si>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</si>
  <si>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</si>
  <si>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</si>
  <si>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</si>
  <si>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</si>
  <si>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</si>
  <si>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</si>
  <si>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</si>
  <si>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</si>
  <si>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</si>
  <si>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</si>
  <si>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</si>
  <si>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</si>
  <si>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</si>
  <si>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</si>
  <si>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</si>
  <si>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</si>
  <si>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</si>
  <si>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</si>
  <si>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</si>
  <si>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</si>
  <si>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</si>
  <si>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</si>
  <si>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</si>
  <si>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</si>
  <si>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</si>
  <si>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</si>
  <si>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</si>
  <si>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</si>
  <si>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</si>
  <si>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</si>
  <si>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</si>
  <si>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</si>
  <si>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</si>
  <si>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</si>
  <si>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</si>
  <si>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</si>
  <si>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</si>
  <si>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</si>
  <si>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</si>
  <si>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</si>
  <si>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</si>
  <si>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</si>
  <si>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</si>
  <si>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</si>
  <si>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</si>
  <si>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</si>
  <si>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</si>
  <si>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</si>
  <si>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</si>
  <si>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</si>
  <si>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</si>
  <si>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</si>
  <si>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</si>
  <si>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</si>
  <si>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</si>
  <si>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</si>
  <si>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</si>
  <si>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</si>
  <si>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</si>
  <si>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</si>
  <si>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</si>
  <si>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</si>
  <si>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</si>
  <si>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</si>
  <si>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</si>
  <si>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</si>
  <si>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</si>
  <si>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</si>
  <si>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</si>
  <si>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</si>
  <si>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</si>
  <si>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</si>
  <si>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</si>
  <si>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</si>
  <si>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</si>
  <si>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</si>
  <si>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</si>
  <si>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</si>
  <si>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</si>
  <si>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</si>
  <si>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</si>
  <si>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</si>
  <si>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</si>
  <si>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</si>
  <si>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</si>
  <si>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</si>
  <si>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</si>
  <si>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</si>
  <si>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</si>
  <si>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</si>
  <si>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</si>
  <si>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</si>
  <si>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</si>
  <si>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</si>
  <si>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</si>
  <si>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</si>
  <si>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</si>
  <si>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</si>
  <si>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</si>
  <si>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</si>
  <si>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</si>
  <si>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</si>
  <si>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</si>
  <si>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</si>
  <si>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</si>
  <si>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</si>
  <si>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</si>
  <si>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</si>
  <si>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</si>
  <si>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</si>
  <si>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</si>
  <si>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</si>
  <si>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</si>
  <si>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</si>
  <si>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</si>
  <si>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</si>
  <si>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</si>
  <si>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</si>
  <si>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</si>
  <si>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</si>
  <si>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</si>
  <si>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</si>
  <si>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</si>
  <si>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</si>
  <si>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</si>
  <si>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</si>
  <si>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</si>
  <si>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</si>
  <si>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</si>
  <si>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</si>
  <si>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</si>
  <si>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</si>
  <si>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</si>
  <si>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</si>
  <si>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</si>
  <si>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</si>
  <si>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</si>
  <si>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</si>
  <si>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</si>
  <si>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</si>
  <si>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</si>
  <si>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</si>
  <si>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</si>
  <si>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</si>
  <si>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</si>
  <si>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</si>
  <si>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</si>
  <si>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</si>
  <si>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</si>
  <si>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</si>
  <si>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</si>
  <si>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</si>
  <si>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</si>
  <si>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</si>
  <si>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</si>
  <si>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</si>
  <si>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</si>
  <si>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</si>
  <si>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</si>
  <si>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</si>
  <si>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</si>
  <si>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</si>
  <si>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</si>
  <si>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</si>
  <si>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</si>
  <si>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</si>
  <si>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</si>
  <si>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</si>
  <si>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</si>
  <si>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</si>
  <si>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</si>
  <si>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</si>
  <si>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</si>
  <si>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</si>
  <si>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</si>
  <si>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</si>
  <si>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</si>
  <si>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</si>
  <si>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</si>
  <si>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</si>
  <si>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</si>
  <si>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</si>
  <si>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</si>
  <si>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</si>
  <si>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</si>
  <si>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</si>
  <si>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</si>
  <si>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</si>
  <si>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</si>
  <si>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</si>
  <si>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</si>
  <si>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</si>
  <si>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</si>
  <si>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</si>
  <si>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</si>
  <si>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</si>
  <si>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</si>
  <si>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</si>
  <si>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</si>
  <si>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</si>
  <si>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</si>
  <si>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</si>
  <si>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</si>
  <si>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</si>
  <si>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</si>
  <si>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</si>
  <si>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</si>
  <si>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</si>
  <si>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</si>
  <si>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</si>
  <si>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</si>
  <si>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</si>
  <si>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</si>
  <si>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</si>
  <si>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</si>
  <si>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</si>
  <si>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</si>
  <si>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</si>
  <si>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</si>
  <si>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</si>
  <si>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</si>
  <si>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</si>
  <si>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</si>
  <si>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</si>
  <si>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</si>
  <si>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</si>
  <si>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</si>
  <si>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</si>
  <si>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</si>
  <si>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</si>
  <si>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</si>
  <si>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</si>
  <si>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</si>
  <si>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</si>
  <si>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</si>
  <si>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</si>
  <si>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</si>
  <si>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</si>
  <si>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</si>
  <si>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</si>
  <si>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</si>
  <si>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</si>
  <si>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</si>
  <si>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</si>
  <si>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</si>
  <si>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</si>
  <si>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</si>
  <si>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</si>
  <si>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</si>
  <si>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</si>
  <si>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</si>
  <si>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</si>
  <si>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</si>
  <si>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</si>
  <si>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</si>
  <si>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</si>
  <si>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</si>
  <si>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</si>
  <si>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</si>
  <si>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</si>
  <si>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</si>
  <si>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</si>
  <si>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</si>
  <si>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</si>
  <si>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</si>
  <si>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</si>
  <si>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</si>
  <si>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</si>
  <si>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</si>
  <si>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</si>
  <si>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</si>
  <si>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</si>
  <si>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</si>
  <si>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</si>
  <si>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</si>
  <si>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</si>
  <si>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</si>
  <si>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</si>
  <si>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</si>
  <si>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</si>
  <si>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</si>
  <si>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</si>
  <si>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</si>
  <si>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</si>
  <si>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</si>
  <si>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</si>
  <si>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</si>
  <si>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</si>
  <si>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</si>
  <si>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</si>
  <si>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</si>
  <si>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</si>
  <si>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</si>
  <si>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</si>
  <si>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</si>
  <si>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</si>
  <si>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</si>
  <si>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</si>
  <si>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</si>
  <si>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</si>
  <si>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</si>
  <si>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</si>
  <si>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</si>
  <si>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</si>
  <si>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</si>
  <si>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</si>
  <si>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</si>
  <si>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</si>
  <si>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</si>
  <si>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</si>
  <si>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</si>
  <si>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</si>
  <si>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</si>
  <si>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</si>
  <si>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</si>
  <si>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</si>
  <si>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</si>
  <si>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</si>
  <si>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</si>
  <si>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</si>
  <si>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</si>
  <si>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</si>
  <si>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</si>
  <si>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</si>
  <si>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</si>
  <si>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</si>
  <si>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</si>
  <si>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</si>
  <si>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</si>
  <si>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</si>
  <si>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</si>
  <si>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</si>
  <si>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</si>
  <si>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</si>
  <si>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</si>
  <si>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</si>
  <si>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</si>
  <si>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</si>
  <si>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</si>
  <si>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</si>
  <si>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</si>
  <si>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</si>
  <si>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</si>
  <si>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</si>
  <si>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</si>
  <si>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</si>
  <si>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</si>
  <si>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</si>
  <si>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</si>
  <si>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</si>
  <si>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</si>
  <si>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</si>
  <si>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</si>
  <si>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</si>
  <si>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</si>
  <si>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</si>
  <si>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</si>
  <si>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</si>
  <si>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</si>
  <si>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</si>
  <si>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</si>
  <si>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</si>
  <si>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</si>
  <si>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</si>
  <si>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</si>
  <si>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</si>
  <si>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</si>
  <si>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</si>
  <si>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</si>
  <si>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</si>
  <si>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</si>
  <si>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</si>
  <si>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</si>
  <si>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</si>
  <si>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</si>
  <si>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</si>
  <si>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</si>
  <si>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</si>
  <si>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</si>
  <si>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</si>
  <si>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</si>
  <si>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</si>
  <si>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</si>
  <si>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</si>
  <si>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</si>
  <si>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</si>
  <si>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</si>
  <si>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</si>
  <si>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</si>
  <si>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</si>
  <si>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</si>
  <si>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</si>
  <si>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</si>
  <si>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</si>
  <si>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</si>
  <si>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</si>
  <si>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</si>
  <si>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</si>
  <si>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</si>
  <si>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</si>
  <si>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</si>
  <si>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</si>
  <si>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</si>
  <si>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</si>
  <si>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</si>
  <si>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</si>
  <si>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</si>
  <si>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</si>
  <si>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</si>
  <si>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</si>
  <si>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</si>
  <si>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</si>
  <si>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</si>
  <si>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</si>
  <si>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</si>
  <si>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</si>
  <si>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</si>
  <si>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</si>
  <si>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</si>
  <si>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</si>
  <si>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</si>
  <si>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</si>
  <si>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</si>
  <si>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</si>
  <si>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</si>
  <si>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</si>
  <si>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</si>
  <si>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</si>
  <si>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</si>
  <si>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</si>
  <si>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</si>
  <si>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</si>
  <si>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</si>
  <si>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</si>
  <si>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</si>
  <si>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</si>
  <si>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</si>
  <si>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</si>
  <si>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</si>
  <si>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</si>
  <si>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</si>
  <si>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</si>
  <si>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</si>
  <si>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</si>
  <si>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</si>
  <si>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</si>
  <si>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</si>
  <si>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</si>
  <si>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</si>
  <si>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</si>
  <si>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</si>
  <si>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</si>
  <si>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</si>
  <si>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</si>
  <si>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</si>
  <si>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</si>
  <si>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</si>
  <si>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</si>
  <si>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</si>
  <si>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</si>
  <si>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</si>
  <si>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</si>
  <si>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</si>
  <si>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</si>
  <si>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</si>
  <si>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</si>
  <si>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</si>
  <si>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</si>
  <si>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</si>
  <si>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</si>
  <si>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</si>
  <si>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</si>
  <si>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</si>
  <si>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</si>
  <si>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</si>
  <si>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</si>
  <si>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</si>
  <si>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</si>
  <si>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</si>
  <si>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</si>
  <si>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</si>
  <si>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</si>
  <si>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</si>
  <si>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</si>
  <si>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</si>
  <si>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</si>
  <si>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</si>
  <si>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</si>
  <si>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</si>
  <si>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</si>
  <si>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</si>
  <si>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</si>
  <si>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</si>
  <si>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</si>
  <si>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</si>
  <si>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</si>
  <si>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</si>
  <si>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</si>
  <si>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</si>
  <si>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</si>
  <si>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</si>
  <si>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</si>
  <si>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</si>
  <si>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</si>
  <si>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</si>
  <si>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</si>
  <si>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</si>
  <si>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</si>
  <si>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</si>
  <si>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</si>
  <si>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</si>
  <si>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</si>
  <si>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</si>
  <si>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</si>
  <si>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</si>
  <si>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</si>
  <si>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</si>
  <si>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</si>
  <si>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</si>
  <si>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</si>
  <si>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</si>
  <si>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</si>
  <si>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</si>
  <si>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</si>
  <si>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</si>
  <si>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</si>
  <si>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</si>
  <si>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</si>
  <si>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</si>
  <si>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</si>
  <si>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</si>
  <si>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</si>
  <si>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</si>
  <si>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</si>
  <si>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</si>
  <si>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</si>
  <si>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</si>
  <si>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</si>
  <si>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</si>
  <si>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</si>
  <si>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</si>
  <si>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</si>
  <si>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</si>
  <si>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</si>
  <si>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</si>
  <si>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</si>
  <si>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</si>
  <si>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</si>
  <si>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</si>
  <si>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</si>
  <si>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</si>
  <si>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</si>
  <si>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</si>
  <si>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</si>
  <si>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</si>
  <si>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</si>
  <si>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</si>
  <si>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</si>
  <si>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</si>
  <si>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</si>
  <si>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</si>
  <si>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</si>
  <si>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</si>
  <si>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</si>
  <si>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</si>
  <si>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</si>
  <si>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</si>
  <si>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</si>
  <si>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</si>
  <si>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</si>
  <si>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</si>
  <si>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</si>
  <si>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</si>
  <si>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</si>
  <si>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</si>
  <si>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</si>
  <si>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</si>
  <si>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</si>
  <si>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</si>
  <si>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</si>
  <si>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</si>
  <si>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</si>
  <si>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</si>
  <si>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</si>
  <si>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</si>
  <si>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</si>
  <si>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</si>
  <si>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</si>
  <si>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</si>
  <si>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</si>
  <si>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</si>
  <si>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</si>
  <si>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</si>
  <si>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</si>
  <si>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</si>
  <si>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</si>
  <si>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</si>
  <si>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</si>
  <si>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</si>
  <si>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</si>
  <si>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</si>
  <si>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</si>
  <si>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</si>
  <si>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</si>
  <si>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</si>
  <si>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</si>
  <si>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</si>
  <si>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</si>
  <si>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</si>
  <si>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</si>
  <si>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</si>
  <si>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</si>
  <si>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</si>
  <si>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</si>
  <si>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</si>
  <si>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</si>
  <si>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</si>
  <si>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</si>
  <si>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</si>
  <si>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</si>
  <si>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</si>
  <si>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</si>
  <si>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</si>
  <si>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</si>
  <si>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</si>
  <si>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</si>
  <si>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</si>
  <si>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</si>
  <si>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</si>
  <si>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</si>
  <si>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</si>
  <si>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</si>
  <si>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</si>
  <si>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</si>
  <si>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</si>
  <si>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</si>
  <si>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</si>
  <si>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</si>
  <si>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</si>
  <si>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</si>
  <si>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</si>
  <si>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</si>
  <si>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</si>
  <si>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</si>
  <si>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</si>
  <si>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</si>
  <si>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</si>
  <si>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</si>
  <si>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</si>
  <si>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</si>
  <si>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</si>
  <si>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</si>
  <si>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</si>
  <si>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</si>
  <si>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</si>
  <si>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</si>
  <si>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</si>
  <si>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</si>
  <si>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</si>
  <si>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</si>
  <si>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</si>
  <si>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</si>
  <si>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</si>
  <si>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</si>
  <si>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</si>
  <si>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</si>
  <si>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</si>
  <si>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</si>
  <si>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</si>
  <si>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</si>
  <si>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</si>
  <si>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</si>
  <si>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</si>
  <si>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</si>
  <si>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</si>
  <si>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</si>
  <si>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</si>
  <si>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</si>
  <si>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</si>
  <si>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</si>
  <si>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</si>
  <si>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</si>
  <si>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</si>
  <si>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</si>
  <si>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</si>
  <si>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</si>
  <si>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</si>
  <si>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</si>
  <si>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</si>
  <si>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</si>
  <si>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</si>
  <si>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</si>
  <si>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</si>
  <si>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</si>
  <si>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</si>
  <si>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</si>
  <si>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</si>
  <si>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</si>
  <si>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</si>
  <si>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</si>
  <si>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</si>
  <si>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</si>
  <si>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</si>
  <si>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</si>
  <si>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</si>
  <si>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</si>
  <si>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</si>
  <si>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</si>
  <si>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</si>
  <si>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</si>
  <si>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</si>
  <si>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</si>
  <si>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</si>
  <si>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</si>
  <si>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</si>
  <si>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</si>
  <si>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</si>
  <si>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</si>
  <si>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</si>
  <si>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</si>
  <si>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</si>
  <si>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</si>
  <si>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</si>
  <si>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</si>
  <si>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</si>
  <si>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</si>
  <si>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</si>
  <si>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</si>
  <si>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</si>
  <si>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</si>
  <si>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</si>
  <si>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</si>
  <si>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</si>
  <si>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</si>
  <si>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</si>
  <si>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</si>
  <si>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</si>
  <si>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</si>
  <si>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</si>
  <si>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</si>
  <si>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</si>
  <si>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</si>
  <si>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</si>
  <si>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</si>
  <si>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</si>
  <si>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</si>
  <si>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</si>
  <si>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</si>
  <si>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</si>
  <si>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</si>
  <si>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</si>
  <si>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</si>
  <si>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</si>
  <si>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</si>
  <si>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</si>
  <si>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</si>
  <si>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</si>
  <si>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</si>
  <si>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</si>
  <si>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</si>
  <si>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</si>
  <si>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</si>
  <si>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</si>
  <si>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</si>
  <si>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</si>
  <si>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</si>
  <si>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</si>
  <si>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</si>
  <si>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</si>
  <si>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</si>
  <si>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</si>
  <si>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</si>
  <si>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</si>
  <si>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</si>
  <si>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</si>
  <si>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</si>
  <si>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</si>
  <si>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</si>
  <si>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</si>
  <si>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</si>
  <si>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</si>
  <si>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</si>
  <si>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</si>
  <si>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</si>
  <si>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</si>
  <si>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</si>
  <si>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</si>
  <si>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</si>
  <si>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</si>
  <si>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</si>
  <si>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</si>
  <si>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</si>
  <si>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</si>
  <si>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</si>
  <si>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</si>
  <si>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</si>
  <si>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</si>
  <si>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</si>
  <si>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</si>
  <si>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</si>
  <si>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</si>
  <si>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</si>
  <si>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</si>
  <si>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</si>
  <si>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</si>
  <si>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</si>
  <si>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</si>
  <si>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</si>
  <si>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</si>
  <si>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</si>
  <si>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</si>
  <si>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</si>
  <si>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</si>
  <si>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</si>
  <si>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</si>
  <si>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</si>
  <si>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</si>
  <si>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</si>
  <si>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</si>
  <si>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</si>
  <si>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</si>
  <si>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</si>
  <si>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</si>
  <si>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</si>
  <si>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</si>
  <si>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</si>
  <si>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</si>
  <si>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</si>
  <si>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</si>
  <si>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</si>
  <si>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</si>
  <si>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</si>
  <si>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</si>
  <si>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</si>
  <si>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</si>
  <si>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</si>
  <si>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</si>
  <si>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</si>
  <si>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</si>
  <si>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</si>
  <si>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</si>
  <si>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</si>
  <si>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</si>
  <si>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</si>
  <si>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</si>
  <si>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</si>
  <si>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</si>
  <si>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</si>
  <si>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</si>
  <si>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</si>
  <si>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</si>
  <si>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</si>
  <si>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</si>
  <si>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</si>
  <si>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</si>
  <si>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</si>
  <si>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</si>
  <si>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</si>
  <si>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</si>
  <si>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</si>
  <si>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</si>
  <si>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</si>
  <si>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</si>
  <si>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</si>
  <si>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</si>
  <si>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</si>
  <si>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</si>
  <si>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</si>
  <si>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</si>
  <si>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</si>
  <si>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</si>
  <si>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</si>
  <si>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</si>
  <si>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</si>
  <si>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</si>
  <si>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</si>
  <si>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</si>
  <si>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</si>
  <si>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</si>
  <si>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</si>
  <si>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</si>
  <si>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</si>
  <si>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</si>
  <si>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</si>
  <si>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</si>
  <si>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</si>
  <si>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</si>
  <si>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</si>
  <si>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</si>
  <si>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</si>
  <si>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</si>
  <si>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</si>
  <si>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</si>
  <si>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</si>
  <si>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</si>
  <si>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</si>
  <si>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</si>
  <si>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</si>
  <si>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</si>
  <si>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</si>
  <si>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</si>
  <si>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</si>
  <si>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</si>
  <si>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</si>
  <si>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</si>
  <si>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</si>
  <si>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</si>
  <si>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</si>
  <si>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</si>
  <si>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</si>
  <si>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</si>
  <si>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</si>
  <si>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</si>
  <si>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</si>
  <si>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</si>
  <si>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</si>
  <si>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</si>
  <si>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</si>
  <si>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</si>
  <si>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</si>
  <si>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</si>
  <si>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</si>
  <si>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</si>
  <si>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</si>
  <si>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</si>
  <si>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</si>
  <si>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</si>
  <si>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</si>
  <si>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</si>
  <si>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</si>
  <si>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</si>
  <si>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</si>
  <si>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</si>
  <si>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</si>
  <si>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</si>
  <si>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</si>
  <si>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</si>
  <si>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</si>
  <si>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</si>
  <si>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</si>
  <si>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</si>
  <si>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</si>
  <si>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</si>
  <si>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</si>
  <si>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</si>
  <si>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</si>
  <si>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</si>
  <si>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</si>
  <si>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</si>
  <si>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</si>
  <si>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</si>
  <si>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</si>
  <si>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</si>
  <si>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</si>
  <si>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</si>
  <si>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</si>
  <si>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</si>
  <si>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</si>
  <si>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</si>
  <si>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</si>
  <si>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</si>
  <si>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</si>
  <si>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</si>
  <si>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</si>
  <si>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</si>
  <si>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</si>
  <si>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</si>
  <si>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</si>
  <si>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</si>
  <si>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</si>
  <si>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</si>
  <si>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</si>
  <si>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</si>
  <si>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</si>
  <si>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</si>
  <si>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</si>
  <si>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</si>
  <si>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</si>
  <si>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</si>
  <si>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</si>
  <si>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</si>
  <si>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</si>
  <si>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</si>
  <si>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</si>
  <si>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</si>
  <si>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</si>
  <si>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</si>
  <si>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</si>
  <si>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</si>
  <si>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</si>
  <si>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</si>
  <si>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</si>
  <si>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</si>
  <si>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</si>
  <si>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</si>
  <si>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</si>
  <si>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</si>
  <si>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</si>
  <si>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</si>
  <si>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</si>
  <si>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</si>
  <si>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</si>
  <si>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</si>
  <si>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</si>
  <si>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</si>
  <si>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</si>
  <si>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</si>
  <si>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</si>
  <si>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</si>
  <si>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</si>
  <si>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</si>
  <si>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</si>
  <si>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</si>
  <si>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</si>
  <si>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</si>
  <si>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</si>
  <si>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</si>
  <si>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</si>
  <si>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</si>
  <si>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</si>
  <si>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</si>
  <si>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</si>
  <si>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</si>
  <si>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</si>
  <si>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</si>
  <si>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</si>
  <si>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</si>
  <si>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</si>
  <si>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</si>
  <si>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</si>
  <si>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</si>
  <si>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</si>
  <si>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</si>
  <si>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</si>
  <si>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</si>
  <si>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</si>
  <si>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</si>
  <si>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</si>
  <si>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</si>
  <si>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</si>
  <si>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</si>
  <si>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</si>
  <si>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</si>
  <si>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</si>
  <si>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</si>
  <si>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</si>
  <si>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</si>
  <si>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</si>
  <si>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</si>
  <si>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</si>
  <si>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</si>
  <si>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</si>
  <si>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</si>
  <si>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</si>
  <si>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</si>
  <si>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</si>
  <si>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</si>
  <si>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</si>
  <si>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</si>
  <si>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</si>
  <si>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</si>
  <si>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</si>
  <si>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</si>
  <si>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</si>
  <si>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</si>
  <si>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</si>
  <si>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</si>
  <si>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</si>
  <si>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</si>
  <si>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</si>
  <si>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</si>
  <si>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</si>
  <si>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</si>
  <si>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</si>
  <si>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</si>
  <si>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</si>
  <si>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</si>
  <si>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</si>
  <si>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</si>
  <si>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</si>
  <si>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</si>
  <si>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</si>
  <si>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</si>
  <si>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</si>
  <si>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</si>
  <si>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</si>
  <si>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</si>
  <si>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</si>
  <si>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</si>
  <si>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</si>
  <si>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</si>
  <si>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</si>
  <si>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</si>
  <si>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</si>
  <si>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</si>
  <si>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</si>
  <si>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</si>
  <si>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</si>
  <si>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</si>
  <si>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</si>
  <si>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</si>
  <si>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</si>
  <si>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</si>
  <si>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</si>
  <si>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</si>
  <si>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</si>
  <si>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</si>
  <si>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</si>
  <si>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</si>
  <si>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</si>
  <si>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</si>
  <si>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</si>
  <si>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</si>
  <si>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</si>
  <si>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</si>
  <si>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</si>
  <si>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</si>
  <si>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</si>
  <si>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</si>
  <si>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</si>
  <si>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</si>
  <si>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</si>
  <si>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</si>
  <si>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</si>
  <si>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</si>
  <si>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</si>
  <si>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</si>
  <si>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</si>
  <si>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</si>
  <si>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</si>
  <si>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</si>
  <si>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</si>
  <si>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</si>
  <si>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</si>
  <si>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</si>
  <si>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</si>
  <si>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</si>
  <si>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</si>
  <si>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</si>
  <si>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</si>
  <si>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</si>
  <si>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</si>
  <si>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</si>
  <si>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</si>
  <si>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</si>
  <si>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</si>
  <si>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</si>
  <si>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</si>
  <si>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</si>
  <si>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</si>
  <si>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</si>
  <si>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</si>
  <si>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</si>
  <si>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</si>
  <si>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</si>
  <si>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</si>
  <si>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</si>
  <si>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</si>
  <si>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</si>
  <si>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</si>
  <si>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</si>
  <si>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</si>
  <si>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</si>
  <si>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</si>
  <si>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</si>
  <si>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</si>
  <si>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</si>
  <si>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</si>
  <si>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</si>
  <si>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</si>
  <si>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</si>
  <si>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</si>
  <si>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</si>
  <si>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</si>
  <si>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</si>
  <si>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</si>
  <si>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</si>
  <si>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</si>
  <si>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</si>
  <si>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</si>
  <si>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</si>
  <si>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</si>
  <si>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</si>
  <si>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</si>
  <si>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</si>
  <si>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</si>
  <si>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</si>
  <si>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</si>
  <si>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</si>
  <si>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</si>
  <si>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</si>
  <si>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</si>
  <si>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</si>
  <si>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</si>
  <si>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</si>
  <si>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</si>
  <si>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</si>
  <si>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</si>
  <si>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</si>
  <si>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</si>
  <si>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</si>
  <si>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</si>
  <si>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</si>
  <si>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</si>
  <si>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</si>
  <si>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</si>
  <si>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</si>
  <si>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</si>
  <si>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</si>
  <si>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</si>
  <si>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</si>
  <si>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</si>
  <si>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</si>
  <si>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</si>
  <si>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</si>
  <si>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</si>
  <si>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</si>
  <si>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</si>
  <si>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</si>
  <si>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</si>
  <si>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</si>
  <si>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</si>
  <si>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</si>
  <si>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</si>
  <si>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</si>
  <si>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</si>
  <si>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</si>
  <si>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</si>
  <si>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</si>
  <si>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</si>
  <si>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</si>
  <si>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</si>
  <si>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</si>
  <si>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</si>
  <si>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</si>
  <si>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</si>
  <si>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</si>
  <si>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</si>
  <si>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</si>
  <si>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</si>
  <si>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</si>
  <si>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</si>
  <si>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</si>
  <si>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</si>
  <si>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</si>
  <si>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</si>
  <si>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</si>
  <si>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</si>
  <si>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</si>
  <si>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</si>
  <si>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</si>
  <si>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</si>
  <si>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</si>
  <si>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</si>
  <si>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</si>
  <si>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</si>
  <si>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</si>
  <si>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</si>
  <si>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</si>
  <si>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</si>
  <si>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</si>
  <si>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</si>
  <si>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</si>
  <si>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</si>
  <si>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</si>
  <si>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</si>
  <si>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</si>
  <si>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</si>
  <si>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</si>
  <si>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</si>
  <si>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</si>
  <si>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</si>
  <si>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</si>
  <si>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</si>
  <si>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</si>
  <si>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</si>
  <si>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</si>
  <si>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</si>
  <si>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</si>
  <si>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</si>
  <si>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</si>
  <si>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</si>
  <si>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</si>
  <si>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</si>
  <si>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</si>
  <si>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</si>
  <si>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</si>
  <si>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</si>
  <si>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</si>
  <si>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</si>
  <si>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</si>
  <si>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</si>
  <si>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</si>
  <si>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</si>
  <si>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</si>
  <si>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</si>
  <si>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</si>
  <si>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</si>
  <si>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</si>
  <si>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</si>
  <si>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</si>
  <si>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</si>
  <si>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</si>
  <si>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</si>
  <si>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</si>
  <si>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</si>
  <si>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</si>
  <si>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</si>
  <si>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</si>
  <si>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</si>
  <si>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</si>
  <si>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</si>
  <si>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</si>
  <si>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</si>
  <si>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</si>
  <si>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</si>
  <si>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</si>
  <si>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</si>
  <si>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</si>
  <si>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</si>
  <si>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</si>
  <si>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</si>
  <si>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</si>
  <si>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</si>
  <si>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</si>
  <si>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</si>
  <si>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</si>
  <si>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</si>
  <si>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</si>
  <si>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</si>
  <si>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</si>
  <si>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</si>
  <si>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</si>
  <si>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</si>
  <si>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</si>
  <si>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</si>
  <si>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</si>
  <si>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</si>
  <si>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</si>
  <si>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</si>
  <si>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</si>
  <si>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</si>
  <si>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</si>
  <si>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</si>
  <si>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</si>
  <si>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</si>
  <si>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</si>
  <si>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</si>
  <si>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</si>
  <si>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</si>
  <si>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</si>
  <si>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</si>
  <si>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</si>
  <si>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</si>
  <si>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</si>
  <si>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</si>
  <si>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</si>
  <si>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</si>
  <si>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</si>
  <si>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</si>
  <si>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</si>
  <si>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</si>
  <si>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</si>
  <si>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</si>
  <si>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</si>
  <si>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</si>
  <si>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</si>
  <si>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</si>
  <si>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</si>
  <si>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</si>
  <si>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</si>
  <si>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</si>
  <si>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</si>
  <si>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</si>
  <si>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</si>
  <si>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</si>
  <si>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</si>
  <si>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</si>
  <si>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</si>
  <si>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</si>
  <si>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</si>
  <si>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</si>
  <si>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</si>
  <si>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</si>
  <si>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</si>
  <si>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</si>
  <si>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</si>
  <si>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</si>
  <si>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</si>
  <si>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</si>
  <si>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</si>
  <si>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</si>
  <si>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</si>
  <si>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</si>
  <si>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</si>
  <si>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</si>
  <si>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</si>
  <si>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</si>
  <si>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</si>
  <si>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</si>
  <si>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</si>
  <si>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</si>
  <si>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</si>
  <si>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</si>
  <si>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</si>
  <si>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</si>
  <si>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</si>
  <si>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</si>
  <si>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</si>
  <si>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</si>
  <si>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</si>
  <si>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</si>
  <si>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</si>
  <si>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</si>
  <si>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</si>
  <si>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</si>
  <si>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</si>
  <si>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</si>
  <si>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</si>
  <si>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</si>
  <si>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</si>
  <si>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</si>
  <si>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</si>
  <si>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</si>
  <si>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</si>
  <si>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</si>
  <si>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</si>
  <si>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</si>
  <si>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</si>
  <si>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</si>
  <si>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</si>
  <si>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</si>
  <si>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</si>
  <si>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</si>
  <si>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</si>
  <si>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</si>
  <si>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</si>
  <si>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</si>
  <si>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</si>
  <si>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</si>
  <si>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</si>
  <si>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</si>
  <si>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</si>
  <si>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</si>
  <si>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</si>
  <si>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</si>
  <si>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</si>
  <si>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</si>
  <si>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</si>
  <si>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</si>
  <si>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</si>
  <si>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</si>
  <si>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</si>
  <si>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</si>
  <si>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</si>
  <si>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</si>
  <si>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</si>
  <si>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</si>
  <si>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</si>
  <si>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</si>
  <si>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</si>
  <si>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</si>
  <si>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</si>
  <si>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</si>
  <si>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</si>
  <si>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</si>
  <si>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</si>
  <si>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</si>
  <si>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</si>
  <si>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</si>
  <si>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</si>
  <si>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</si>
  <si>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</si>
  <si>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</si>
  <si>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</si>
  <si>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</si>
  <si>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</si>
  <si>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</si>
  <si>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</si>
  <si>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</si>
  <si>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</si>
  <si>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</si>
  <si>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</si>
  <si>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</si>
  <si>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</si>
  <si>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</si>
  <si>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</si>
  <si>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</si>
  <si>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</si>
  <si>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</si>
  <si>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</si>
  <si>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</si>
  <si>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</si>
  <si>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</si>
  <si>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</si>
  <si>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</si>
  <si>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</si>
  <si>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</si>
  <si>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</si>
  <si>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</si>
  <si>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</si>
  <si>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</si>
  <si>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</si>
  <si>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</si>
  <si>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</si>
  <si>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</si>
  <si>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</si>
  <si>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</si>
  <si>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</si>
  <si>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</si>
  <si>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</si>
  <si>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</si>
  <si>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</si>
  <si>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</si>
  <si>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</si>
  <si>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</si>
  <si>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</si>
  <si>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</si>
  <si>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</si>
  <si>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</si>
  <si>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</si>
  <si>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</si>
  <si>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</si>
  <si>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</si>
  <si>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</si>
  <si>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</si>
  <si>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</si>
  <si>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</si>
  <si>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</si>
  <si>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</si>
  <si>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</si>
  <si>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</si>
  <si>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</si>
  <si>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</si>
  <si>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</si>
  <si>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</si>
  <si>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</si>
  <si>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</si>
  <si>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</si>
  <si>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</si>
  <si>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</si>
  <si>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</si>
  <si>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</si>
  <si>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</si>
  <si>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</si>
  <si>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</si>
  <si>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</si>
  <si>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</si>
  <si>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</si>
  <si>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</si>
  <si>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</si>
  <si>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</si>
  <si>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</si>
  <si>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</si>
  <si>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</si>
  <si>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</si>
  <si>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</si>
  <si>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</si>
  <si>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</si>
  <si>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</si>
  <si>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</si>
  <si>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</si>
  <si>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</si>
  <si>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</si>
  <si>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</si>
  <si>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</si>
  <si>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</si>
  <si>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</si>
  <si>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</si>
  <si>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</si>
  <si>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</si>
  <si>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</si>
  <si>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</si>
  <si>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</si>
  <si>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</si>
  <si>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</si>
  <si>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</si>
  <si>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</si>
  <si>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</si>
  <si>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</si>
  <si>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</si>
  <si>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</si>
  <si>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</si>
  <si>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</si>
  <si>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</si>
  <si>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</si>
  <si>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</si>
  <si>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</si>
  <si>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</si>
  <si>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</si>
  <si>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</si>
  <si>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</si>
  <si>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</si>
  <si>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</si>
  <si>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</si>
  <si>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</si>
  <si>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</si>
  <si>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</si>
  <si>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</si>
  <si>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</si>
  <si>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</si>
  <si>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</si>
  <si>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</si>
  <si>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</si>
  <si>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</si>
  <si>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</si>
  <si>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</si>
  <si>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</si>
  <si>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</si>
  <si>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</si>
  <si>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</si>
  <si>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</si>
  <si>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</si>
  <si>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</si>
  <si>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</si>
  <si>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</si>
  <si>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</si>
  <si>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</si>
  <si>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</si>
  <si>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</si>
  <si>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</si>
  <si>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</si>
  <si>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</si>
  <si>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</si>
  <si>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</si>
  <si>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</si>
  <si>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</si>
  <si>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</si>
  <si>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</si>
  <si>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</si>
  <si>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</si>
  <si>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</si>
  <si>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</si>
  <si>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</si>
  <si>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</si>
  <si>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</si>
  <si>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</si>
  <si>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</si>
  <si>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</si>
  <si>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</si>
  <si>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</si>
  <si>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</si>
  <si>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</si>
  <si>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</si>
  <si>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</si>
  <si>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</si>
  <si>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</si>
  <si>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</si>
  <si>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</si>
  <si>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</si>
  <si>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</si>
  <si>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</si>
  <si>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</si>
  <si>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</si>
  <si>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</si>
  <si>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</si>
  <si>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</si>
  <si>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</si>
  <si>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</si>
  <si>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</si>
  <si>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</si>
  <si>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</si>
  <si>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</si>
  <si>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</si>
  <si>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</si>
  <si>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</si>
  <si>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</si>
  <si>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</si>
  <si>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</si>
  <si>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</si>
  <si>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</si>
  <si>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</si>
  <si>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</si>
  <si>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</si>
  <si>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</si>
  <si>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</si>
  <si>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</si>
  <si>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</si>
  <si>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</si>
  <si>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</si>
  <si>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</si>
  <si>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</si>
  <si>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</si>
  <si>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</si>
  <si>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</si>
  <si>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</si>
  <si>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</si>
  <si>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</si>
  <si>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</si>
  <si>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</si>
  <si>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</si>
  <si>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</si>
  <si>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</si>
  <si>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</si>
  <si>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</si>
  <si>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</si>
  <si>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</si>
  <si>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</si>
  <si>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</si>
  <si>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</si>
  <si>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</si>
  <si>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</si>
  <si>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</si>
  <si>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</si>
  <si>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</si>
  <si>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</si>
  <si>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</si>
  <si>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</si>
  <si>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</si>
  <si>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</si>
  <si>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</si>
  <si>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</si>
  <si>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</si>
  <si>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</si>
  <si>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</si>
  <si>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</si>
  <si>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</si>
  <si>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</si>
  <si>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</si>
  <si>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</si>
  <si>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</si>
  <si>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</si>
  <si>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</si>
  <si>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</si>
  <si>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</si>
  <si>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</si>
  <si>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</si>
  <si>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</si>
  <si>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</si>
  <si>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</si>
  <si>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</si>
  <si>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</si>
  <si>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</si>
  <si>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</si>
  <si>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</si>
  <si>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</si>
  <si>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</si>
  <si>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</si>
  <si>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</si>
  <si>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</si>
  <si>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</si>
  <si>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</si>
  <si>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</si>
  <si>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</si>
  <si>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</si>
  <si>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</si>
  <si>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</si>
  <si>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</si>
  <si>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</si>
  <si>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</si>
  <si>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</si>
  <si>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</si>
  <si>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</si>
  <si>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</si>
  <si>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</si>
  <si>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</si>
  <si>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</si>
  <si>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</si>
  <si>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</si>
  <si>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</si>
  <si>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</si>
  <si>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</si>
  <si>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</si>
  <si>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</si>
  <si>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</si>
  <si>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</si>
  <si>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</si>
  <si>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</si>
  <si>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</si>
  <si>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</si>
  <si>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</si>
  <si>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</si>
  <si>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</si>
  <si>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</si>
  <si>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</si>
  <si>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</si>
  <si>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</si>
  <si>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</si>
  <si>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</si>
  <si>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</si>
  <si>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</si>
  <si>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</si>
  <si>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</si>
  <si>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</si>
  <si>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</si>
  <si>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</si>
  <si>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</si>
  <si>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</si>
  <si>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</si>
  <si>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</si>
  <si>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</si>
  <si>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</si>
  <si>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</si>
  <si>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</si>
  <si>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</si>
  <si>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</si>
  <si>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</si>
  <si>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</si>
  <si>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</si>
  <si>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</si>
  <si>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</si>
  <si>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</si>
  <si>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</si>
  <si>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</si>
  <si>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</si>
  <si>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</si>
  <si>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</si>
  <si>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</si>
  <si>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</si>
  <si>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</si>
  <si>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</si>
  <si>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</si>
  <si>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</si>
  <si>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</si>
  <si>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</si>
  <si>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</si>
  <si>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</si>
  <si>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</si>
  <si>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</si>
  <si>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</si>
  <si>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</si>
  <si>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</si>
  <si>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</si>
  <si>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</si>
  <si>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</si>
  <si>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</si>
  <si>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</si>
  <si>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</si>
  <si>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</si>
  <si>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</si>
  <si>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</si>
  <si>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</si>
  <si>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</si>
  <si>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</si>
  <si>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</si>
  <si>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</si>
  <si>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</si>
  <si>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</si>
  <si>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</si>
  <si>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</si>
  <si>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</si>
  <si>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</si>
  <si>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</si>
  <si>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</si>
  <si>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</si>
  <si>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</si>
  <si>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</si>
  <si>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</si>
  <si>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</si>
  <si>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</si>
  <si>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</si>
  <si>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</si>
  <si>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</si>
  <si>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</si>
  <si>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</si>
  <si>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</si>
  <si>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</si>
  <si>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</si>
  <si>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</si>
  <si>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</si>
  <si>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</si>
  <si>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</si>
  <si>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</si>
  <si>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</si>
  <si>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</si>
  <si>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</si>
  <si>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</si>
  <si>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</si>
  <si>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</si>
  <si>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</si>
  <si>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</si>
  <si>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</si>
  <si>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</si>
  <si>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</si>
  <si>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</si>
  <si>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</si>
  <si>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</si>
  <si>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</si>
  <si>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</si>
  <si>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</si>
  <si>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</si>
  <si>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</si>
  <si>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</si>
  <si>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</si>
  <si>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</si>
  <si>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</si>
  <si>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</si>
  <si>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</si>
  <si>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</si>
  <si>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</si>
  <si>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</si>
  <si>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</si>
  <si>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</si>
  <si>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</si>
  <si>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</si>
  <si>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</si>
  <si>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</si>
  <si>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</si>
  <si>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</si>
  <si>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</si>
  <si>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</si>
  <si>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</si>
  <si>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</si>
  <si>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</si>
  <si>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</si>
  <si>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</si>
  <si>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</si>
  <si>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</si>
  <si>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</si>
  <si>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</si>
  <si>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</si>
  <si>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</si>
  <si>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</si>
  <si>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</si>
  <si>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</si>
  <si>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</si>
  <si>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</si>
  <si>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</si>
  <si>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</si>
  <si>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</si>
  <si>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</si>
  <si>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</si>
  <si>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</si>
  <si>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</si>
  <si>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</si>
  <si>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</si>
  <si>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</si>
  <si>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</si>
  <si>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</si>
  <si>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</si>
  <si>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</si>
  <si>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</si>
  <si>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</si>
  <si>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</si>
  <si>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</si>
  <si>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</si>
  <si>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</si>
  <si>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</si>
  <si>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</si>
  <si>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</si>
  <si>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</si>
  <si>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</si>
  <si>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</si>
  <si>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</si>
  <si>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</si>
  <si>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</si>
  <si>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</si>
  <si>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</si>
  <si>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</si>
  <si>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</si>
  <si>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</si>
  <si>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</si>
  <si>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</si>
  <si>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</si>
  <si>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</si>
  <si>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</si>
  <si>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</si>
  <si>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</si>
  <si>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</si>
  <si>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</si>
  <si>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</si>
  <si>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</si>
  <si>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</si>
  <si>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</si>
  <si>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</si>
  <si>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</si>
  <si>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</si>
  <si>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</si>
  <si>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</si>
  <si>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</si>
  <si>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</si>
  <si>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</si>
  <si>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</si>
  <si>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</si>
  <si>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</si>
  <si>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</si>
  <si>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</si>
  <si>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</si>
  <si>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</si>
  <si>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</si>
  <si>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</si>
  <si>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</si>
  <si>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</si>
  <si>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</si>
  <si>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</si>
  <si>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</si>
  <si>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</si>
  <si>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</si>
  <si>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</si>
  <si>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</si>
  <si>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</si>
  <si>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</si>
  <si>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</si>
  <si>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</si>
  <si>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</si>
  <si>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</si>
  <si>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</si>
  <si>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</si>
  <si>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</si>
  <si>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</si>
  <si>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</si>
  <si>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</si>
  <si>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</si>
  <si>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</si>
  <si>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</si>
  <si>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</si>
  <si>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</si>
  <si>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</si>
  <si>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</si>
  <si>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</si>
  <si>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</si>
  <si>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</si>
  <si>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</si>
  <si>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</si>
  <si>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</si>
  <si>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</si>
  <si>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</si>
  <si>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</si>
  <si>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</si>
  <si>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</si>
  <si>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</si>
  <si>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</si>
  <si>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</si>
  <si>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</si>
  <si>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</si>
  <si>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</si>
  <si>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</si>
  <si>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</si>
  <si>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</si>
  <si>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</si>
  <si>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</si>
  <si>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</si>
  <si>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</si>
  <si>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</si>
  <si>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</si>
  <si>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</si>
  <si>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</si>
  <si>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</si>
  <si>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</si>
  <si>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</si>
  <si>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</si>
  <si>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</si>
  <si>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</si>
  <si>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</si>
  <si>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</si>
  <si>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</si>
  <si>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</si>
  <si>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</si>
  <si>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</si>
  <si>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</si>
  <si>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</si>
  <si>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</si>
  <si>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</si>
  <si>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</si>
  <si>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</si>
  <si>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</si>
  <si>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</si>
  <si>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</si>
  <si>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</si>
  <si>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</si>
  <si>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</si>
  <si>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</si>
  <si>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</si>
  <si>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</si>
  <si>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</si>
  <si>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</si>
  <si>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</si>
  <si>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</si>
  <si>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</si>
  <si>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</si>
  <si>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</si>
  <si>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</si>
  <si>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</si>
  <si>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</si>
  <si>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</si>
  <si>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</si>
  <si>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</si>
  <si>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</si>
  <si>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</si>
  <si>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</si>
  <si>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</si>
  <si>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</si>
  <si>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</si>
  <si>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</si>
  <si>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</si>
  <si>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</si>
  <si>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</si>
  <si>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</si>
  <si>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</si>
  <si>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</si>
  <si>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</si>
  <si>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</si>
  <si>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</si>
  <si>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</si>
  <si>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</si>
  <si>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</si>
  <si>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</si>
  <si>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</si>
  <si>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</si>
  <si>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</si>
  <si>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</si>
  <si>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</si>
  <si>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</si>
  <si>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</si>
  <si>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</si>
  <si>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</si>
  <si>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</si>
  <si>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</si>
  <si>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</si>
  <si>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</si>
  <si>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</si>
  <si>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</si>
  <si>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</si>
  <si>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</si>
  <si>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</si>
  <si>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</si>
  <si>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</si>
  <si>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</si>
  <si>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</si>
  <si>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</si>
  <si>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</si>
  <si>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</si>
  <si>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</si>
  <si>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</si>
  <si>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</si>
  <si>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</si>
  <si>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</si>
  <si>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</si>
  <si>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</si>
  <si>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</si>
  <si>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</si>
  <si>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</si>
  <si>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</si>
  <si>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</si>
  <si>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</si>
  <si>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</si>
  <si>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</si>
  <si>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</si>
  <si>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</si>
  <si>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</si>
  <si>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</si>
  <si>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</si>
  <si>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</si>
  <si>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</si>
  <si>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</si>
  <si>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</si>
  <si>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</si>
  <si>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</si>
  <si>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</si>
  <si>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</si>
  <si>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</si>
  <si>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</si>
  <si>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</si>
  <si>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</si>
  <si>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</si>
  <si>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</si>
  <si>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</si>
  <si>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</si>
  <si>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</si>
  <si>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</si>
  <si>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</si>
  <si>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</si>
  <si>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</si>
  <si>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</si>
  <si>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</si>
  <si>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</si>
  <si>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</si>
  <si>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</si>
  <si>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</si>
  <si>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</si>
  <si>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</si>
  <si>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</si>
  <si>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</si>
  <si>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</si>
  <si>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</si>
  <si>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</si>
  <si>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</si>
  <si>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</si>
  <si>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</si>
  <si>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</si>
  <si>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</si>
  <si>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</si>
  <si>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</si>
  <si>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</si>
  <si>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</si>
  <si>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</si>
  <si>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</si>
  <si>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</si>
  <si>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</si>
  <si>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</si>
  <si>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</si>
  <si>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</si>
  <si>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</si>
  <si>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</si>
  <si>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</si>
  <si>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</si>
  <si>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</si>
  <si>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</si>
  <si>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</si>
  <si>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</si>
  <si>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</si>
  <si>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</si>
  <si>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</si>
  <si>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</si>
  <si>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</si>
  <si>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</si>
  <si>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</si>
  <si>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</si>
  <si>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</si>
  <si>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</si>
  <si>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</si>
  <si>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</si>
  <si>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</si>
  <si>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</si>
  <si>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</si>
  <si>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</si>
  <si>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</si>
  <si>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</si>
  <si>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</si>
  <si>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</si>
  <si>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</si>
  <si>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</si>
  <si>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</si>
  <si>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</si>
  <si>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</si>
  <si>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</si>
  <si>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</si>
  <si>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</si>
  <si>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</si>
  <si>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</si>
  <si>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</si>
  <si>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</si>
  <si>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</si>
  <si>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</si>
  <si>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</si>
  <si>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</si>
  <si>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</si>
  <si>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</si>
  <si>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</si>
  <si>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</si>
  <si>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</si>
  <si>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</si>
  <si>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</si>
  <si>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</si>
  <si>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</si>
  <si>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</si>
  <si>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</si>
  <si>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</si>
  <si>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</si>
  <si>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</si>
  <si>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</si>
  <si>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</si>
  <si>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</si>
  <si>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</si>
  <si>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</si>
  <si>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</si>
  <si>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</si>
  <si>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</si>
  <si>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</si>
  <si>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</si>
  <si>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</si>
  <si>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</si>
  <si>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</si>
  <si>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</si>
  <si>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</si>
  <si>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</si>
  <si>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</si>
  <si>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</si>
  <si>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</si>
  <si>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</si>
  <si>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</si>
  <si>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</si>
  <si>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</si>
  <si>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</si>
  <si>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</si>
  <si>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</si>
  <si>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</si>
  <si>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</si>
  <si>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</si>
  <si>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</si>
  <si>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</si>
  <si>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</si>
  <si>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</si>
  <si>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</si>
  <si>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</si>
  <si>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</si>
  <si>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</si>
  <si>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</si>
  <si>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</si>
  <si>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</si>
  <si>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</si>
  <si>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</si>
  <si>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</si>
  <si>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</si>
  <si>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</si>
  <si>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</si>
  <si>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</si>
  <si>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</si>
  <si>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</si>
  <si>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</si>
  <si>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</si>
  <si>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</si>
  <si>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</si>
  <si>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</si>
  <si>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</si>
  <si>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</si>
  <si>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</si>
  <si>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</si>
  <si>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</si>
  <si>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</si>
  <si>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</si>
  <si>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</si>
  <si>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</si>
  <si>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</si>
  <si>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</si>
  <si>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</si>
  <si>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</si>
  <si>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</si>
  <si>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</si>
  <si>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</si>
  <si>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</si>
  <si>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</si>
  <si>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</si>
  <si>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</si>
  <si>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</si>
  <si>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</si>
  <si>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</si>
  <si>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</si>
  <si>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</si>
  <si>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</si>
  <si>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</si>
  <si>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</si>
  <si>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</si>
  <si>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</si>
  <si>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</si>
  <si>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</si>
  <si>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</si>
  <si>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</si>
  <si>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</si>
  <si>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</si>
  <si>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</si>
  <si>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</si>
  <si>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</si>
  <si>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</si>
  <si>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</si>
  <si>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</si>
  <si>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</si>
  <si>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</si>
  <si>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</si>
  <si>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</si>
  <si>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</si>
  <si>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</si>
  <si>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</si>
  <si>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</si>
  <si>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</si>
  <si>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</si>
  <si>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</si>
  <si>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</si>
  <si>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</si>
  <si>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</si>
  <si>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</si>
  <si>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</si>
  <si>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</si>
  <si>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</si>
  <si>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</si>
  <si>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</si>
  <si>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</si>
  <si>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</si>
  <si>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</si>
  <si>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</si>
  <si>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</si>
  <si>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</si>
  <si>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</si>
  <si>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</si>
  <si>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</si>
  <si>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</si>
  <si>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</si>
  <si>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</si>
  <si>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</si>
  <si>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</si>
  <si>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</si>
  <si>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</si>
  <si>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</si>
  <si>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</si>
  <si>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</si>
  <si>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</si>
  <si>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</si>
  <si>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</si>
  <si>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</si>
  <si>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</si>
  <si>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</si>
  <si>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</si>
  <si>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</si>
  <si>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</si>
  <si>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</si>
  <si>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</si>
  <si>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</si>
  <si>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</si>
  <si>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</si>
  <si>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</si>
  <si>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</si>
  <si>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</si>
  <si>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</si>
  <si>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</si>
  <si>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</si>
  <si>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</si>
  <si>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</si>
  <si>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</si>
  <si>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</si>
  <si>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</si>
  <si>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</si>
  <si>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</si>
  <si>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</si>
  <si>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</si>
  <si>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</si>
  <si>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</si>
  <si>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</si>
  <si>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</si>
  <si>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</si>
  <si>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</si>
  <si>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</si>
  <si>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</si>
  <si>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</si>
  <si>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</si>
  <si>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</si>
  <si>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</si>
  <si>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</si>
  <si>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</si>
  <si>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</si>
  <si>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</si>
  <si>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</si>
  <si>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</si>
  <si>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</si>
  <si>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</si>
  <si>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</si>
  <si>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</si>
  <si>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</si>
  <si>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</si>
  <si>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</si>
  <si>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</si>
  <si>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</si>
  <si>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</si>
  <si>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</si>
  <si>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</si>
  <si>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</si>
  <si>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</si>
  <si>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</si>
  <si>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</si>
  <si>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</si>
  <si>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</si>
  <si>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</si>
  <si>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</si>
  <si>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</si>
  <si>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</si>
  <si>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</si>
  <si>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</si>
  <si>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</si>
  <si>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</si>
  <si>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</si>
  <si>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</si>
  <si>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</si>
  <si>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</si>
  <si>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</si>
  <si>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</si>
  <si>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</si>
  <si>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</si>
  <si>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</si>
  <si>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</si>
  <si>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</si>
  <si>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</si>
  <si>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</si>
  <si>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</si>
  <si>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</si>
  <si>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</si>
  <si>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</si>
  <si>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</si>
  <si>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</si>
  <si>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</si>
  <si>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</si>
  <si>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</si>
  <si>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</si>
  <si>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</si>
  <si>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</si>
  <si>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</si>
  <si>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</si>
  <si>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</si>
  <si>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</si>
  <si>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</si>
  <si>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</si>
  <si>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</si>
  <si>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</si>
  <si>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</si>
  <si>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</si>
  <si>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</si>
  <si>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</si>
  <si>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</si>
  <si>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</si>
  <si>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</si>
  <si>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</si>
  <si>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</si>
  <si>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</si>
  <si>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</si>
  <si>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</si>
  <si>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</si>
  <si>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</si>
  <si>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</si>
  <si>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</si>
  <si>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</si>
  <si>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</si>
  <si>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</si>
  <si>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</si>
  <si>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</si>
  <si>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</si>
  <si>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</si>
  <si>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</si>
  <si>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</si>
  <si>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</si>
  <si>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</si>
  <si>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</si>
  <si>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</si>
  <si>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</si>
  <si>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</si>
  <si>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</si>
  <si>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</si>
  <si>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</si>
  <si>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</si>
  <si>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</si>
  <si>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</si>
  <si>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</si>
  <si>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</si>
  <si>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</si>
  <si>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</si>
  <si>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</si>
  <si>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</si>
  <si>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</si>
  <si>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</si>
  <si>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</si>
  <si>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</si>
  <si>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</si>
  <si>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</si>
  <si>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</si>
  <si>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</si>
  <si>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</si>
  <si>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</si>
  <si>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</si>
  <si>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</si>
  <si>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</si>
  <si>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</si>
  <si>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</si>
  <si>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</si>
  <si>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</si>
  <si>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</si>
  <si>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</si>
  <si>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</si>
  <si>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</si>
  <si>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</si>
  <si>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</si>
  <si>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</si>
  <si>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</si>
  <si>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</si>
  <si>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</si>
  <si>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</si>
  <si>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</si>
  <si>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</si>
  <si>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</si>
  <si>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</si>
  <si>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</si>
  <si>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</si>
  <si>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</si>
  <si>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</si>
  <si>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</si>
  <si>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</si>
  <si>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</si>
  <si>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</si>
  <si>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</si>
  <si>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</si>
  <si>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</si>
  <si>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</si>
  <si>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</si>
  <si>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</si>
  <si>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</si>
  <si>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</si>
  <si>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</si>
  <si>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</si>
  <si>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</si>
  <si>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</si>
  <si>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</si>
  <si>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</si>
  <si>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</si>
  <si>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</si>
  <si>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</si>
  <si>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</si>
  <si>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</si>
  <si>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</si>
  <si>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</si>
  <si>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</si>
  <si>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</si>
  <si>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</si>
  <si>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</si>
  <si>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</si>
  <si>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</si>
  <si>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</si>
  <si>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</si>
  <si>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</si>
  <si>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</si>
  <si>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</si>
  <si>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</si>
  <si>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</si>
  <si>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</si>
  <si>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</si>
  <si>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</si>
  <si>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</si>
  <si>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</si>
  <si>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</si>
  <si>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</si>
  <si>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</si>
  <si>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</si>
  <si>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</si>
  <si>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</si>
  <si>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</si>
  <si>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</si>
  <si>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</si>
  <si>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</si>
  <si>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</si>
  <si>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</si>
  <si>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</si>
  <si>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</si>
  <si>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</si>
  <si>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</si>
  <si>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</si>
  <si>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</si>
  <si>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</si>
  <si>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</si>
  <si>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</si>
  <si>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</si>
  <si>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</si>
  <si>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</si>
  <si>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</si>
  <si>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</si>
  <si>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</si>
  <si>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</si>
  <si>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</si>
  <si>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</si>
  <si>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</si>
  <si>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</si>
  <si>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</si>
  <si>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</si>
  <si>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</si>
  <si>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</si>
  <si>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</si>
  <si>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</si>
  <si>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</si>
  <si>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</si>
  <si>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</si>
  <si>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</si>
  <si>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</si>
  <si>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</si>
  <si>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</si>
  <si>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</si>
  <si>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</si>
  <si>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</si>
  <si>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</si>
  <si>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</si>
  <si>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</si>
  <si>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</si>
  <si>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</si>
  <si>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</si>
  <si>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</si>
  <si>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</si>
  <si>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</si>
  <si>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</si>
  <si>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</si>
  <si>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</si>
  <si>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</si>
  <si>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</si>
  <si>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</si>
  <si>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</si>
  <si>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</si>
  <si>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</si>
  <si>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</si>
  <si>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</si>
  <si>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</si>
  <si>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</si>
  <si>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</si>
  <si>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</si>
  <si>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</si>
  <si>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</si>
  <si>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</si>
  <si>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</si>
  <si>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</si>
  <si>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</si>
  <si>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</si>
  <si>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</si>
  <si>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</si>
  <si>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</si>
  <si>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</si>
  <si>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</si>
  <si>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</si>
  <si>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</si>
  <si>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</si>
  <si>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</si>
  <si>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</si>
  <si>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</si>
  <si>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</si>
  <si>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</si>
  <si>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</si>
  <si>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</si>
  <si>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</si>
  <si>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</si>
  <si>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</si>
  <si>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</si>
  <si>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</si>
  <si>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</si>
  <si>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</si>
  <si>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</si>
  <si>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</si>
  <si>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</si>
  <si>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</si>
  <si>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</si>
  <si>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</si>
  <si>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</si>
  <si>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</si>
  <si>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</si>
  <si>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</si>
  <si>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</si>
  <si>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</si>
  <si>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</si>
  <si>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</si>
  <si>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</si>
  <si>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</si>
  <si>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</si>
  <si>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</si>
  <si>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</si>
  <si>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</si>
  <si>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</si>
  <si>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</si>
  <si>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</si>
  <si>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</si>
  <si>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</si>
  <si>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</si>
  <si>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</si>
  <si>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</si>
  <si>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</si>
  <si>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</si>
  <si>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</si>
  <si>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</si>
  <si>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</si>
  <si>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</si>
  <si>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</si>
  <si>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</si>
  <si>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</si>
  <si>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</si>
  <si>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</si>
  <si>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</si>
  <si>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</si>
  <si>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</si>
  <si>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</si>
  <si>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</si>
  <si>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</si>
  <si>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</si>
  <si>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</si>
  <si>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</si>
  <si>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</si>
  <si>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</si>
  <si>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</si>
  <si>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</si>
  <si>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</si>
  <si>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</si>
  <si>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</si>
  <si>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</si>
  <si>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</si>
  <si>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</si>
  <si>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</si>
  <si>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</si>
  <si>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</si>
  <si>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</si>
  <si>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</si>
  <si>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</si>
  <si>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</si>
  <si>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</si>
  <si>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</si>
  <si>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</si>
  <si>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</si>
  <si>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</si>
  <si>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</si>
  <si>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</si>
  <si>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</si>
  <si>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</si>
  <si>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</si>
  <si>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</si>
  <si>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</si>
  <si>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</si>
  <si>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</si>
  <si>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</si>
  <si>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</si>
  <si>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</si>
  <si>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</si>
  <si>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</si>
  <si>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</si>
  <si>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</si>
  <si>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</si>
  <si>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</si>
  <si>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</si>
  <si>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</si>
  <si>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</si>
  <si>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</si>
  <si>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</si>
  <si>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</si>
  <si>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</si>
  <si>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</si>
  <si>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</si>
  <si>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</si>
  <si>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</si>
  <si>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</si>
  <si>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</si>
  <si>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</si>
  <si>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</si>
  <si>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</si>
  <si>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</si>
  <si>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</si>
  <si>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</si>
  <si>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</si>
  <si>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</si>
  <si>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</si>
  <si>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</si>
  <si>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</si>
  <si>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</si>
  <si>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</si>
  <si>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</si>
  <si>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</si>
  <si>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</si>
  <si>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</si>
  <si>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</si>
  <si>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</si>
  <si>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</si>
  <si>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</si>
  <si>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</si>
  <si>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</si>
  <si>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</si>
  <si>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</si>
  <si>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</si>
  <si>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</si>
  <si>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</si>
  <si>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</si>
  <si>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</si>
  <si>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</si>
  <si>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</si>
  <si>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</si>
  <si>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</si>
  <si>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</si>
  <si>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</si>
  <si>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</si>
  <si>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</si>
  <si>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</si>
  <si>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</si>
  <si>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</si>
  <si>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</si>
  <si>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</si>
  <si>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</si>
  <si>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</si>
  <si>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</si>
  <si>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</si>
  <si>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</si>
  <si>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</si>
  <si>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</si>
  <si>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</si>
  <si>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</si>
  <si>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</si>
  <si>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</si>
  <si>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</si>
  <si>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</si>
  <si>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</si>
  <si>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</si>
  <si>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</si>
  <si>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</si>
  <si>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</si>
  <si>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</si>
  <si>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</si>
  <si>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</si>
  <si>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</si>
  <si>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</si>
  <si>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</si>
  <si>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</si>
  <si>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</si>
  <si>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</si>
  <si>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</si>
  <si>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</si>
  <si>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</si>
  <si>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</si>
  <si>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</si>
  <si>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</si>
  <si>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</si>
  <si>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</si>
  <si>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</si>
  <si>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</si>
  <si>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</si>
  <si>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</si>
  <si>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</si>
  <si>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</si>
  <si>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</si>
  <si>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</si>
  <si>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</si>
  <si>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</si>
  <si>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</si>
  <si>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</si>
  <si>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</si>
  <si>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</si>
  <si>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</si>
  <si>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</si>
  <si>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</si>
  <si>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</si>
  <si>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</si>
  <si>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</si>
  <si>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</si>
  <si>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</si>
  <si>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</si>
  <si>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</si>
  <si>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</si>
  <si>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</si>
  <si>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</si>
  <si>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</si>
  <si>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</si>
  <si>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</si>
  <si>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</si>
  <si>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</si>
  <si>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</si>
  <si>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</si>
  <si>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</si>
  <si>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</si>
  <si>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</si>
  <si>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</si>
  <si>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</si>
  <si>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</si>
  <si>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</si>
  <si>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</si>
  <si>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</si>
  <si>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</si>
  <si>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</si>
  <si>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</si>
  <si>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</si>
  <si>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</si>
  <si>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</si>
  <si>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</si>
  <si>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</si>
  <si>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</si>
  <si>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</si>
  <si>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</si>
  <si>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</si>
  <si>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</si>
  <si>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</si>
  <si>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</si>
  <si>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</si>
  <si>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</si>
  <si>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</si>
  <si>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</si>
  <si>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</si>
  <si>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</si>
  <si>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</si>
  <si>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</si>
  <si>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</si>
  <si>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</si>
  <si>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</si>
  <si>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</si>
  <si>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</si>
  <si>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</si>
  <si>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</si>
  <si>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</si>
  <si>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</si>
  <si>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</si>
  <si>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</si>
  <si>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</si>
  <si>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</si>
  <si>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</si>
  <si>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</si>
  <si>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</si>
  <si>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</si>
  <si>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</si>
  <si>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</si>
  <si>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</si>
  <si>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</si>
  <si>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</si>
  <si>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</si>
  <si>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</si>
  <si>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</si>
  <si>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</si>
  <si>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</si>
  <si>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</si>
  <si>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</si>
  <si>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</si>
  <si>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</si>
  <si>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</si>
  <si>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</si>
  <si>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</si>
  <si>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</si>
  <si>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</si>
  <si>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</si>
  <si>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</si>
  <si>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</si>
  <si>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</si>
  <si>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</si>
  <si>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</si>
  <si>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</si>
  <si>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</si>
  <si>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</si>
  <si>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</si>
  <si>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</si>
  <si>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</si>
  <si>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</si>
  <si>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</si>
  <si>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</si>
  <si>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</si>
  <si>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</si>
  <si>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</si>
  <si>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</si>
  <si>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</si>
  <si>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</si>
  <si>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</si>
  <si>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</si>
  <si>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</si>
  <si>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</si>
  <si>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</si>
  <si>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</si>
  <si>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</si>
  <si>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</si>
  <si>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</si>
  <si>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</si>
  <si>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</si>
  <si>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</si>
  <si>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</si>
  <si>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</si>
  <si>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</si>
  <si>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</si>
  <si>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</si>
  <si>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</si>
  <si>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</si>
  <si>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</si>
  <si>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</si>
  <si>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</si>
  <si>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</si>
  <si>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</si>
  <si>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</si>
  <si>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</si>
  <si>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</si>
  <si>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</si>
  <si>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</si>
  <si>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</si>
  <si>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</si>
  <si>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</si>
  <si>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</si>
  <si>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</si>
  <si>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</si>
  <si>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</si>
  <si>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</si>
  <si>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</si>
  <si>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</si>
  <si>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</si>
  <si>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</si>
  <si>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</si>
  <si>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</si>
  <si>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</si>
  <si>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</si>
  <si>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</si>
  <si>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</si>
  <si>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</si>
  <si>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</si>
  <si>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</si>
  <si>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</si>
  <si>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</si>
  <si>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</si>
  <si>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</si>
  <si>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</si>
  <si>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</si>
  <si>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</si>
  <si>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</si>
  <si>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</si>
  <si>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</si>
  <si>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</si>
  <si>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</si>
  <si>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</si>
  <si>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</si>
  <si>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</si>
  <si>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</si>
  <si>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</si>
  <si>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</si>
  <si>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</si>
  <si>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</si>
  <si>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</si>
  <si>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</si>
  <si>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</si>
  <si>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</si>
  <si>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</si>
  <si>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</si>
  <si>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</si>
  <si>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</si>
  <si>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</si>
  <si>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</si>
  <si>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</si>
  <si>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</si>
  <si>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</si>
  <si>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</si>
  <si>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</si>
  <si>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</si>
  <si>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</si>
  <si>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</si>
  <si>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</si>
  <si>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</si>
  <si>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</si>
  <si>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</si>
  <si>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</si>
  <si>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</si>
  <si>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</si>
  <si>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</si>
  <si>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</si>
  <si>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</si>
  <si>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</si>
  <si>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</si>
  <si>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</si>
  <si>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</si>
  <si>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</si>
  <si>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</si>
  <si>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</si>
  <si>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</si>
  <si>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</si>
  <si>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</si>
  <si>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</si>
  <si>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</si>
  <si>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</si>
  <si>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</si>
  <si>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</si>
  <si>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</si>
  <si>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</si>
  <si>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</si>
  <si>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</si>
  <si>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</si>
  <si>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</si>
  <si>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</si>
  <si>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</si>
  <si>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</si>
  <si>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</si>
  <si>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</si>
  <si>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</si>
  <si>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</si>
  <si>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</si>
  <si>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</si>
  <si>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</si>
  <si>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</si>
  <si>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</si>
  <si>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</si>
  <si>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</si>
  <si>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</si>
  <si>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</si>
  <si>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</si>
  <si>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</si>
  <si>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</si>
  <si>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</si>
  <si>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</si>
  <si>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</si>
  <si>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</si>
  <si>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</si>
  <si>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</si>
  <si>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</si>
  <si>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</si>
  <si>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</si>
  <si>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</si>
  <si>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</si>
  <si>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</si>
  <si>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</si>
  <si>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</si>
  <si>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</si>
  <si>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</si>
  <si>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</si>
  <si>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</si>
  <si>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</si>
  <si>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</si>
  <si>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</si>
  <si>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</si>
  <si>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</si>
  <si>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</si>
  <si>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</si>
  <si>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</si>
  <si>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</si>
  <si>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</si>
  <si>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</si>
  <si>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</si>
  <si>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</si>
  <si>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</si>
  <si>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</si>
  <si>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</si>
  <si>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</si>
  <si>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</si>
  <si>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</si>
  <si>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</si>
  <si>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</si>
  <si>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</si>
  <si>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</si>
  <si>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</si>
  <si>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</si>
  <si>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</si>
  <si>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</si>
  <si>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</si>
  <si>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</si>
  <si>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</si>
  <si>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</si>
  <si>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</si>
  <si>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</si>
  <si>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</si>
  <si>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</si>
  <si>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</si>
  <si>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</si>
  <si>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</si>
  <si>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</si>
  <si>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</si>
  <si>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</si>
  <si>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</si>
  <si>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</si>
  <si>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</si>
  <si>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</si>
  <si>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</si>
  <si>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</si>
  <si>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</si>
  <si>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</si>
  <si>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</si>
  <si>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</si>
  <si>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</si>
  <si>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</si>
  <si>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</si>
  <si>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</si>
  <si>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</si>
  <si>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</si>
  <si>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</si>
  <si>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</si>
  <si>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</si>
  <si>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</si>
  <si>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</si>
  <si>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</si>
  <si>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</si>
  <si>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</si>
  <si>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</si>
  <si>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</si>
  <si>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</si>
  <si>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</si>
  <si>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</si>
  <si>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</si>
  <si>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</si>
  <si>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</si>
  <si>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</si>
  <si>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</si>
  <si>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</si>
  <si>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</si>
  <si>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</si>
  <si>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</si>
  <si>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</si>
  <si>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</si>
  <si>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</si>
  <si>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</si>
  <si>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</si>
  <si>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</si>
  <si>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</si>
  <si>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</si>
  <si>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</si>
  <si>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</si>
  <si>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</si>
  <si>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</si>
  <si>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</si>
  <si>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</si>
  <si>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</si>
  <si>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</si>
  <si>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</si>
  <si>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</si>
  <si>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</si>
  <si>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</si>
  <si>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</si>
  <si>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</si>
  <si>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</si>
  <si>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</si>
  <si>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</si>
  <si>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</si>
  <si>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</si>
  <si>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</si>
  <si>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</si>
  <si>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</si>
  <si>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</si>
  <si>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</si>
  <si>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</si>
  <si>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</si>
  <si>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</si>
  <si>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</si>
  <si>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</si>
  <si>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</si>
  <si>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</si>
  <si>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</si>
  <si>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</si>
  <si>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</si>
  <si>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</si>
  <si>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</si>
  <si>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</si>
  <si>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</si>
  <si>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</si>
  <si>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</si>
  <si>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</si>
  <si>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</si>
  <si>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</si>
  <si>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</si>
  <si>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</si>
  <si>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</si>
  <si>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</si>
  <si>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</si>
  <si>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</si>
  <si>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</si>
  <si>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</si>
  <si>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</si>
  <si>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</si>
  <si>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</si>
  <si>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</si>
  <si>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</si>
  <si>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</si>
  <si>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</si>
  <si>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</si>
  <si>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</si>
  <si>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</si>
  <si>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</si>
  <si>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</si>
  <si>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</si>
  <si>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</si>
  <si>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</si>
  <si>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</si>
  <si>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</si>
  <si>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</si>
  <si>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</si>
  <si>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</si>
  <si>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</si>
  <si>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</si>
  <si>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</si>
  <si>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</si>
  <si>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</si>
  <si>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</si>
  <si>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</si>
  <si>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</si>
  <si>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</si>
  <si>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</si>
  <si>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</si>
  <si>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</si>
  <si>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</si>
  <si>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</si>
  <si>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</si>
  <si>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</si>
  <si>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</si>
  <si>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</si>
  <si>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</si>
  <si>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</si>
  <si>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</si>
  <si>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</si>
  <si>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</si>
  <si>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</si>
  <si>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</si>
  <si>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</si>
  <si>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</si>
  <si>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</si>
  <si>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</si>
  <si>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</si>
  <si>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</si>
  <si>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</si>
  <si>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</si>
  <si>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</si>
  <si>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</si>
  <si>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</si>
  <si>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</si>
  <si>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</si>
  <si>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</si>
  <si>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</si>
  <si>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</si>
  <si>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</si>
  <si>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</si>
  <si>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</si>
  <si>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</si>
  <si>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</si>
  <si>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</si>
  <si>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</si>
  <si>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</si>
  <si>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</si>
  <si>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</si>
  <si>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</si>
  <si>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</si>
  <si>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</si>
  <si>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</si>
  <si>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</si>
  <si>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</si>
  <si>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</si>
  <si>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</si>
  <si>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</si>
  <si>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</si>
  <si>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</si>
  <si>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</si>
  <si>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</si>
  <si>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</si>
  <si>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</si>
  <si>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</si>
  <si>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</si>
  <si>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</si>
  <si>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</si>
  <si>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</si>
  <si>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</si>
  <si>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</si>
  <si>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</si>
  <si>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</si>
  <si>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</si>
  <si>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</si>
  <si>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</si>
  <si>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</si>
  <si>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</si>
  <si>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</si>
  <si>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</si>
  <si>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</si>
  <si>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</si>
  <si>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</si>
  <si>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</si>
  <si>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</si>
  <si>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</si>
  <si>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</si>
  <si>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</si>
  <si>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</si>
  <si>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</si>
  <si>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</si>
  <si>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</si>
  <si>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</si>
  <si>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</si>
  <si>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</si>
  <si>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</si>
  <si>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</si>
  <si>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</si>
  <si>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</si>
  <si>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</si>
  <si>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</si>
  <si>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</si>
  <si>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</si>
  <si>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</si>
  <si>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</si>
  <si>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</si>
  <si>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</si>
  <si>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</si>
  <si>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</si>
  <si>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</si>
  <si>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</si>
  <si>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</si>
  <si>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</si>
  <si>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</si>
  <si>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</si>
  <si>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</si>
  <si>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</si>
  <si>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</si>
  <si>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</si>
  <si>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</si>
  <si>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</si>
  <si>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</si>
  <si>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</si>
  <si>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</si>
  <si>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</si>
  <si>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</si>
  <si>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</si>
  <si>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</si>
  <si>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</si>
  <si>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</si>
  <si>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</si>
  <si>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</si>
  <si>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</si>
  <si>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</si>
  <si>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</si>
  <si>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</si>
  <si>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</si>
  <si>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</si>
  <si>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</si>
  <si>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</si>
  <si>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</si>
  <si>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</si>
  <si>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</si>
  <si>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</si>
  <si>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</si>
  <si>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</si>
  <si>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</si>
  <si>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</si>
  <si>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</si>
  <si>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</si>
  <si>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</si>
  <si>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</si>
  <si>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</si>
  <si>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</si>
  <si>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</si>
  <si>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</si>
  <si>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</si>
  <si>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</si>
  <si>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</si>
  <si>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</si>
  <si>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</si>
  <si>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</si>
  <si>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</si>
  <si>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</si>
  <si>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</si>
  <si>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</si>
  <si>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</si>
  <si>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</si>
  <si>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</si>
  <si>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</si>
  <si>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</si>
  <si>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</si>
  <si>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</si>
  <si>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</si>
  <si>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</si>
  <si>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</si>
  <si>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</si>
  <si>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</si>
  <si>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</si>
  <si>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</si>
  <si>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</si>
  <si>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</si>
  <si>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</si>
  <si>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</si>
  <si>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</si>
  <si>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</si>
  <si>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</si>
  <si>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</si>
  <si>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</si>
  <si>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</si>
  <si>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</si>
  <si>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</si>
  <si>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</si>
  <si>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</si>
  <si>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</si>
  <si>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</si>
  <si>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</si>
  <si>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</si>
  <si>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</si>
  <si>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</si>
  <si>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</si>
  <si>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</si>
  <si>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</si>
  <si>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</si>
  <si>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</si>
  <si>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</si>
  <si>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</si>
  <si>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</si>
  <si>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</si>
  <si>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</si>
  <si>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</si>
  <si>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</si>
  <si>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</si>
  <si>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</si>
  <si>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</si>
  <si>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</si>
  <si>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</si>
  <si>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</si>
  <si>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</si>
  <si>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</si>
  <si>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</si>
  <si>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</si>
  <si>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</si>
  <si>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</si>
  <si>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</si>
  <si>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</si>
  <si>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</si>
  <si>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</si>
  <si>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</si>
  <si>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</si>
  <si>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</si>
  <si>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</si>
  <si>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</si>
  <si>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</si>
  <si>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</si>
  <si>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</si>
  <si>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</si>
  <si>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</si>
  <si>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</si>
  <si>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</si>
  <si>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</si>
  <si>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</si>
  <si>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</si>
  <si>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</si>
  <si>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</si>
  <si>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</si>
  <si>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</si>
  <si>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</si>
  <si>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</si>
  <si>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</si>
  <si>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</si>
  <si>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</si>
  <si>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</si>
  <si>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</si>
  <si>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</si>
  <si>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</si>
  <si>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</si>
  <si>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</si>
  <si>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</si>
  <si>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</si>
  <si>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</si>
  <si>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</si>
  <si>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</si>
  <si>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</si>
  <si>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</si>
  <si>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</si>
  <si>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</si>
  <si>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</si>
  <si>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</si>
  <si>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</si>
  <si>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</si>
  <si>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</si>
  <si>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</si>
  <si>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</si>
  <si>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</si>
  <si>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</si>
  <si>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</si>
  <si>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</si>
  <si>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</si>
  <si>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</si>
  <si>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</si>
  <si>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</si>
  <si>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</si>
  <si>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</si>
  <si>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</si>
  <si>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</si>
  <si>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</si>
  <si>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</si>
  <si>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</si>
  <si>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</si>
  <si>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</si>
  <si>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</si>
  <si>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</si>
  <si>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</si>
  <si>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</si>
  <si>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</si>
  <si>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</si>
  <si>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</si>
  <si>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</si>
  <si>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</si>
  <si>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</si>
  <si>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</si>
  <si>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</si>
  <si>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</si>
  <si>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</si>
  <si>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</si>
  <si>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</si>
  <si>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</si>
  <si>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</si>
  <si>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</si>
  <si>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</si>
  <si>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</si>
  <si>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</si>
  <si>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</si>
  <si>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</si>
  <si>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</si>
  <si>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</si>
  <si>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</si>
  <si>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</si>
  <si>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</si>
  <si>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</si>
  <si>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</si>
  <si>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</si>
  <si>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</si>
  <si>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</si>
  <si>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</si>
  <si>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</si>
  <si>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</si>
  <si>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</si>
  <si>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</si>
  <si>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</si>
  <si>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</si>
  <si>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</si>
  <si>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</si>
  <si>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</si>
  <si>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</si>
  <si>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</si>
  <si>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</si>
  <si>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</si>
  <si>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</si>
  <si>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</si>
  <si>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</si>
  <si>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</si>
  <si>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</si>
  <si>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</si>
  <si>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</si>
  <si>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</si>
  <si>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</si>
  <si>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</si>
  <si>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</si>
  <si>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</si>
  <si>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</si>
  <si>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</si>
  <si>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</si>
  <si>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</si>
  <si>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</si>
  <si>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</si>
  <si>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</si>
  <si>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</si>
  <si>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</si>
  <si>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</si>
  <si>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</si>
  <si>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</si>
  <si>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</si>
  <si>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</si>
  <si>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</si>
  <si>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</si>
  <si>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</si>
  <si>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</si>
  <si>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</si>
  <si>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</si>
  <si>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</si>
  <si>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</si>
  <si>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</si>
  <si>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</si>
  <si>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</si>
  <si>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</si>
  <si>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</si>
  <si>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</si>
  <si>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</si>
  <si>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</si>
  <si>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</si>
  <si>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</si>
  <si>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</si>
  <si>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</si>
  <si>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</si>
  <si>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</si>
  <si>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</si>
  <si>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</si>
  <si>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</si>
  <si>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</si>
  <si>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</si>
  <si>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</si>
  <si>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</si>
  <si>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</si>
  <si>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</si>
  <si>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</si>
  <si>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</si>
  <si>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</si>
  <si>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</si>
  <si>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</si>
  <si>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</si>
  <si>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</si>
  <si>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</si>
  <si>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</si>
  <si>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</si>
  <si>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</si>
  <si>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</si>
  <si>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</si>
  <si>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</si>
  <si>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</si>
  <si>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</si>
  <si>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</si>
  <si>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</si>
  <si>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</si>
  <si>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</si>
  <si>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</si>
  <si>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</si>
  <si>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</si>
  <si>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</si>
  <si>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</si>
  <si>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</si>
  <si>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</si>
  <si>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</si>
  <si>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</si>
  <si>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</si>
  <si>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</si>
  <si>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</si>
  <si>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</si>
  <si>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</si>
  <si>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</si>
  <si>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</si>
  <si>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</si>
  <si>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</si>
  <si>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</si>
  <si>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</si>
  <si>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</si>
  <si>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</si>
  <si>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</si>
  <si>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</si>
  <si>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</si>
  <si>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</si>
  <si>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</si>
  <si>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</si>
  <si>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</si>
  <si>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</si>
  <si>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</si>
  <si>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</si>
  <si>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</si>
  <si>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</si>
  <si>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</si>
  <si>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</si>
  <si>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</si>
  <si>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</si>
  <si>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</si>
  <si>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</si>
  <si>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</si>
  <si>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</si>
  <si>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</si>
  <si>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</si>
  <si>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</si>
  <si>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</si>
  <si>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</si>
  <si>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</si>
  <si>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</si>
  <si>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</si>
  <si>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</si>
  <si>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</si>
  <si>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</si>
  <si>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</si>
  <si>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</si>
  <si>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</si>
  <si>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</si>
  <si>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</si>
  <si>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</si>
  <si>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</si>
  <si>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</si>
  <si>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</si>
  <si>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</si>
  <si>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</si>
  <si>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</si>
  <si>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</si>
  <si>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</si>
  <si>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</si>
  <si>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</si>
  <si>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</si>
  <si>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</si>
  <si>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</si>
  <si>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</si>
  <si>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</si>
  <si>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</si>
  <si>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</si>
  <si>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</si>
  <si>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</si>
  <si>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</si>
  <si>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</si>
  <si>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</si>
  <si>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</si>
  <si>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</si>
  <si>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</si>
  <si>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</si>
  <si>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</si>
  <si>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</si>
  <si>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</si>
  <si>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</si>
  <si>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</si>
  <si>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</si>
  <si>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</si>
  <si>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</si>
  <si>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</si>
  <si>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</si>
  <si>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</si>
  <si>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</si>
  <si>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</si>
  <si>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</si>
  <si>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</si>
  <si>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</si>
  <si>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</si>
  <si>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</si>
  <si>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</si>
  <si>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</si>
  <si>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</si>
  <si>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</si>
  <si>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</si>
  <si>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</si>
  <si>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</si>
  <si>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</si>
  <si>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</si>
  <si>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</si>
  <si>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</si>
  <si>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</si>
  <si>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</si>
  <si>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</si>
  <si>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</si>
  <si>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</si>
  <si>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</si>
  <si>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</si>
  <si>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</si>
  <si>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</si>
  <si>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</si>
  <si>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</si>
  <si>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</si>
  <si>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</si>
  <si>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</si>
  <si>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</si>
  <si>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</si>
  <si>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</si>
  <si>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</si>
  <si>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</si>
  <si>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</si>
  <si>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</si>
  <si>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</si>
  <si>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</si>
  <si>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</si>
  <si>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</si>
  <si>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</si>
  <si>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</si>
  <si>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</si>
  <si>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</si>
  <si>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</si>
  <si>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</si>
  <si>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</si>
  <si>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</si>
  <si>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</si>
  <si>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</si>
  <si>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</si>
  <si>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</si>
  <si>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</si>
  <si>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</si>
  <si>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</si>
  <si>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</si>
  <si>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</si>
  <si>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</si>
  <si>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</si>
  <si>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</si>
  <si>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</si>
  <si>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</si>
  <si>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</si>
  <si>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</si>
  <si>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</si>
  <si>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</si>
  <si>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</si>
  <si>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</si>
  <si>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</si>
  <si>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</si>
  <si>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</si>
  <si>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</si>
  <si>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</si>
  <si>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</si>
  <si>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</si>
  <si>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</si>
  <si>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</si>
  <si>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</si>
  <si>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</si>
  <si>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</si>
  <si>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</si>
  <si>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</si>
  <si>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</si>
  <si>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</si>
  <si>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</si>
  <si>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</si>
  <si>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</si>
  <si>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</si>
  <si>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</si>
  <si>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</si>
  <si>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</si>
  <si>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</si>
  <si>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</si>
  <si>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</si>
  <si>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</si>
  <si>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</si>
  <si>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</si>
  <si>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</si>
  <si>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</si>
  <si>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</si>
  <si>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</si>
  <si>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</si>
  <si>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</si>
  <si>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</si>
  <si>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</si>
  <si>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</si>
  <si>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</si>
  <si>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</si>
  <si>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</si>
  <si>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</si>
  <si>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</si>
  <si>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</si>
  <si>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</si>
  <si>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</si>
  <si>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</si>
  <si>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</si>
  <si>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</si>
  <si>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</si>
  <si>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</si>
  <si>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</si>
  <si>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</si>
  <si>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</si>
  <si>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</si>
  <si>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</si>
  <si>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</si>
  <si>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</si>
  <si>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</si>
  <si>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</si>
  <si>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</si>
  <si>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</si>
  <si>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</si>
  <si>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</si>
  <si>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</si>
  <si>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</si>
  <si>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</si>
  <si>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</si>
  <si>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</si>
  <si>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</si>
  <si>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</si>
  <si>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</si>
  <si>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</si>
  <si>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</si>
  <si>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</si>
  <si>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</si>
  <si>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</si>
  <si>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</si>
  <si>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</si>
  <si>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</si>
  <si>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</si>
  <si>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</si>
  <si>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</si>
  <si>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</si>
  <si>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</si>
  <si>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</si>
  <si>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</si>
  <si>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</si>
  <si>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</si>
  <si>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</si>
  <si>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</si>
  <si>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</si>
  <si>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</si>
  <si>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</si>
  <si>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</si>
  <si>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</si>
  <si>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</si>
  <si>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</si>
  <si>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</si>
  <si>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</si>
  <si>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</si>
  <si>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</si>
  <si>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</si>
  <si>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</si>
  <si>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</si>
  <si>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</si>
  <si>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</si>
  <si>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</si>
  <si>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</si>
  <si>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</si>
  <si>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</si>
  <si>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</si>
  <si>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</si>
  <si>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</si>
  <si>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</si>
  <si>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</si>
  <si>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</si>
  <si>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</si>
  <si>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</si>
  <si>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</si>
  <si>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</si>
  <si>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</si>
  <si>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</si>
  <si>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</si>
  <si>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</si>
  <si>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</si>
  <si>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</si>
  <si>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</si>
  <si>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</si>
  <si>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</si>
  <si>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</si>
  <si>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</si>
  <si>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</si>
  <si>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</si>
  <si>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</si>
  <si>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</si>
  <si>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</si>
  <si>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</si>
  <si>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</si>
  <si>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</si>
  <si>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</si>
  <si>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</si>
  <si>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</si>
  <si>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</si>
  <si>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</si>
  <si>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</si>
  <si>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</si>
  <si>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</si>
  <si>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</si>
  <si>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</si>
  <si>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</si>
  <si>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</si>
  <si>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</si>
  <si>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</si>
  <si>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</si>
  <si>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</si>
  <si>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</si>
  <si>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</si>
  <si>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</si>
  <si>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</si>
  <si>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</si>
  <si>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</si>
  <si>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</si>
  <si>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</si>
  <si>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</si>
  <si>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</si>
  <si>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</si>
  <si>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</si>
  <si>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</si>
  <si>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</si>
  <si>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</si>
  <si>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</si>
  <si>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</si>
  <si>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</si>
  <si>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</si>
  <si>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</si>
  <si>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</si>
  <si>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</si>
  <si>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</si>
  <si>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</si>
  <si>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</si>
  <si>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</si>
  <si>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</si>
  <si>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</si>
  <si>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</si>
  <si>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</si>
  <si>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</si>
  <si>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</si>
  <si>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</si>
  <si>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</si>
  <si>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</si>
  <si>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</si>
  <si>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</si>
  <si>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</si>
  <si>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</si>
  <si>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</si>
  <si>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</si>
  <si>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</si>
  <si>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</si>
  <si>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</si>
  <si>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</si>
  <si>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</si>
  <si>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</si>
  <si>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</si>
  <si>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</si>
  <si>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</si>
  <si>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</si>
  <si>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</si>
  <si>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</si>
  <si>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</si>
  <si>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</si>
  <si>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</si>
  <si>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</si>
  <si>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</si>
  <si>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</si>
  <si>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</si>
  <si>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</si>
  <si>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</si>
  <si>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</si>
  <si>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</si>
  <si>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</si>
  <si>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</si>
  <si>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</si>
  <si>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</si>
  <si>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</si>
  <si>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</si>
  <si>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</si>
  <si>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</si>
  <si>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</si>
  <si>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</si>
  <si>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</si>
  <si>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</si>
  <si>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</si>
  <si>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</si>
  <si>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</si>
  <si>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</si>
  <si>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</si>
  <si>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</si>
  <si>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</si>
  <si>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</si>
  <si>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</si>
  <si>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</si>
  <si>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</si>
  <si>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</si>
  <si>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</si>
  <si>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</si>
  <si>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</si>
  <si>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</si>
  <si>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</si>
  <si>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</si>
  <si>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</si>
  <si>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</si>
  <si>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</si>
  <si>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</si>
  <si>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</si>
  <si>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</si>
  <si>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</si>
  <si>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</si>
  <si>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</si>
  <si>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</si>
  <si>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</si>
  <si>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</si>
  <si>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</si>
  <si>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</si>
  <si>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</si>
  <si>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</si>
  <si>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</si>
  <si>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</si>
  <si>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</si>
  <si>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</si>
  <si>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</si>
  <si>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</si>
  <si>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</si>
  <si>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</si>
  <si>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</si>
  <si>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</si>
  <si>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</si>
  <si>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</si>
  <si>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</si>
  <si>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</si>
  <si>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</si>
  <si>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</si>
  <si>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</si>
  <si>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</si>
  <si>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</si>
  <si>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</si>
  <si>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</si>
  <si>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</si>
  <si>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</si>
  <si>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</si>
  <si>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</si>
  <si>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</si>
  <si>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</si>
  <si>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</si>
  <si>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</si>
  <si>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</si>
  <si>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</si>
  <si>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</si>
  <si>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</si>
  <si>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</si>
  <si>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</si>
  <si>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</si>
  <si>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</si>
  <si>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</si>
  <si>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</si>
  <si>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</si>
  <si>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</si>
  <si>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</si>
  <si>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</si>
  <si>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</si>
  <si>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</si>
  <si>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</si>
  <si>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</si>
  <si>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</si>
  <si>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</si>
  <si>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</si>
  <si>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</si>
  <si>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</si>
  <si>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</si>
  <si>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</si>
  <si>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</si>
  <si>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</si>
  <si>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</si>
  <si>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</si>
  <si>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</si>
  <si>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</si>
  <si>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</si>
  <si>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</si>
  <si>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</si>
  <si>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</si>
  <si>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</si>
  <si>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</si>
  <si>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</si>
  <si>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</si>
  <si>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</si>
  <si>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</si>
  <si>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</si>
  <si>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</si>
  <si>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</si>
  <si>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</si>
  <si>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</si>
  <si>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</si>
  <si>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</si>
  <si>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</si>
  <si>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</si>
  <si>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</si>
  <si>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</si>
  <si>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</si>
  <si>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</si>
  <si>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</si>
  <si>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</si>
  <si>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</si>
  <si>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</si>
  <si>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</si>
  <si>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</si>
  <si>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</si>
  <si>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</si>
  <si>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</si>
  <si>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</si>
  <si>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</si>
  <si>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</si>
  <si>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</si>
  <si>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</si>
  <si>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</si>
  <si>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</si>
  <si>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</si>
  <si>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</si>
  <si>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</si>
  <si>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</si>
  <si>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</si>
  <si>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</si>
  <si>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</si>
  <si>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</si>
  <si>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</si>
  <si>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</si>
  <si>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</si>
  <si>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</si>
  <si>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</si>
  <si>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</si>
  <si>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</si>
  <si>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</si>
  <si>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</si>
  <si>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</si>
  <si>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</si>
  <si>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</si>
  <si>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</si>
  <si>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</si>
  <si>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</si>
  <si>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</si>
  <si>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</si>
  <si>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</si>
  <si>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</si>
  <si>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</si>
  <si>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</si>
  <si>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</si>
  <si>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</si>
  <si>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</si>
  <si>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</si>
  <si>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</si>
  <si>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</si>
  <si>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</si>
  <si>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</si>
  <si>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</si>
  <si>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</si>
  <si>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</si>
  <si>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</si>
  <si>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</si>
  <si>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</si>
  <si>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</si>
  <si>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</si>
  <si>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</si>
  <si>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</si>
  <si>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</si>
  <si>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</si>
  <si>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</si>
  <si>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</si>
  <si>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</si>
  <si>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</si>
  <si>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</si>
  <si>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</si>
  <si>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</si>
  <si>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</si>
  <si>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</si>
  <si>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</si>
  <si>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</si>
  <si>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</si>
  <si>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</si>
  <si>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</si>
  <si>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</si>
  <si>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</si>
  <si>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</si>
  <si>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</si>
  <si>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</si>
  <si>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</si>
  <si>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</si>
  <si>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</si>
  <si>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</si>
  <si>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</si>
  <si>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</si>
  <si>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</si>
  <si>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</si>
  <si>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</si>
  <si>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</si>
  <si>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</si>
  <si>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</si>
  <si>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</si>
  <si>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</si>
  <si>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</si>
  <si>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</si>
  <si>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</si>
  <si>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</si>
  <si>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</si>
  <si>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</si>
  <si>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</si>
  <si>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</si>
  <si>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</si>
  <si>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</si>
  <si>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</si>
  <si>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</si>
  <si>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</si>
  <si>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</si>
  <si>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</si>
  <si>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</si>
  <si>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</si>
  <si>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</si>
  <si>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</si>
  <si>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</si>
  <si>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</si>
  <si>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</si>
  <si>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</si>
  <si>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</si>
  <si>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</si>
  <si>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</si>
  <si>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</si>
  <si>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</si>
  <si>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</si>
  <si>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</si>
  <si>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</si>
  <si>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</si>
  <si>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</si>
  <si>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</si>
  <si>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</si>
  <si>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</si>
  <si>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</si>
  <si>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</si>
  <si>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</si>
  <si>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</si>
  <si>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</si>
  <si>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</si>
  <si>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</si>
  <si>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</si>
  <si>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</si>
  <si>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</si>
  <si>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</si>
  <si>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</si>
  <si>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</si>
  <si>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</si>
  <si>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</si>
  <si>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</si>
  <si>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</si>
  <si>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</si>
  <si>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</si>
  <si>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</si>
  <si>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</si>
  <si>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</si>
  <si>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</si>
  <si>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</si>
  <si>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</si>
  <si>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</si>
  <si>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</si>
  <si>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</si>
  <si>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</si>
  <si>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</si>
  <si>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</si>
  <si>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</si>
  <si>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</si>
  <si>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</si>
  <si>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</si>
  <si>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</si>
  <si>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</si>
  <si>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</si>
  <si>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</si>
  <si>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</si>
  <si>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</si>
  <si>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</si>
  <si>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</si>
  <si>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</si>
  <si>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</si>
  <si>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</si>
  <si>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</si>
  <si>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</si>
  <si>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</si>
  <si>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</si>
  <si>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</si>
  <si>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</si>
  <si>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</si>
  <si>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</si>
  <si>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</si>
  <si>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</si>
  <si>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</si>
  <si>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</si>
  <si>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</si>
  <si>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</si>
  <si>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</si>
  <si>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</si>
  <si>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</si>
  <si>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</si>
  <si>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</si>
  <si>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</si>
  <si>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</si>
  <si>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</si>
  <si>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</si>
  <si>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</si>
  <si>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</si>
  <si>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</si>
  <si>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</si>
  <si>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</si>
  <si>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</si>
  <si>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</si>
  <si>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</si>
  <si>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</si>
  <si>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</si>
  <si>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</si>
  <si>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</si>
  <si>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</si>
  <si>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</si>
  <si>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</si>
  <si>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</si>
  <si>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</si>
  <si>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</si>
  <si>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</si>
  <si>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</si>
  <si>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</si>
  <si>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</si>
  <si>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</si>
  <si>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</si>
  <si>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</si>
  <si>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</si>
  <si>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</si>
  <si>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</si>
  <si>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</si>
  <si>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</si>
  <si>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</si>
  <si>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</si>
  <si>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</si>
  <si>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</si>
  <si>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</si>
  <si>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</si>
  <si>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</si>
  <si>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</si>
  <si>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</si>
  <si>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</si>
  <si>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</si>
  <si>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</si>
  <si>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</si>
  <si>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</si>
  <si>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</si>
  <si>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</si>
  <si>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</si>
  <si>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</si>
  <si>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</si>
  <si>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</si>
  <si>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</si>
  <si>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</si>
  <si>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</si>
  <si>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</si>
  <si>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</si>
  <si>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</si>
  <si>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</si>
  <si>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</si>
  <si>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</si>
  <si>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</si>
  <si>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</si>
  <si>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</si>
  <si>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</si>
  <si>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</si>
  <si>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</si>
  <si>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</si>
  <si>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</si>
  <si>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</si>
  <si>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</si>
  <si>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</si>
  <si>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</si>
  <si>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</si>
  <si>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</si>
  <si>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</si>
  <si>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</si>
  <si>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</si>
  <si>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</si>
  <si>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</si>
  <si>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</si>
  <si>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</si>
  <si>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</si>
  <si>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</si>
  <si>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</si>
  <si>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</si>
  <si>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</si>
  <si>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</si>
  <si>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</si>
  <si>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</si>
  <si>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</si>
  <si>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</si>
  <si>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</si>
  <si>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</si>
  <si>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</si>
  <si>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</si>
  <si>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</si>
  <si>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</si>
  <si>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</si>
  <si>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</si>
  <si>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</si>
  <si>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</si>
  <si>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</si>
  <si>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</si>
  <si>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</si>
  <si>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</si>
  <si>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</si>
  <si>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</si>
  <si>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</si>
  <si>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</si>
  <si>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</si>
  <si>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</si>
  <si>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</si>
  <si>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</si>
  <si>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</si>
  <si>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</si>
  <si>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</si>
  <si>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</si>
  <si>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</si>
  <si>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</si>
  <si>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</si>
  <si>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</si>
  <si>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</si>
  <si>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</si>
  <si>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</si>
  <si>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</si>
  <si>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</si>
  <si>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</si>
  <si>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</si>
  <si>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</si>
  <si>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</si>
  <si>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</si>
  <si>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</si>
  <si>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</si>
  <si>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</si>
  <si>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</si>
  <si>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</si>
  <si>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</si>
  <si>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</si>
  <si>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</si>
  <si>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</si>
  <si>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</si>
  <si>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</si>
  <si>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</si>
  <si>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</si>
  <si>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</si>
  <si>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</si>
  <si>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</si>
  <si>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</si>
  <si>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</si>
  <si>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</si>
  <si>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</si>
  <si>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</si>
  <si>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</si>
  <si>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</si>
  <si>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</si>
  <si>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</si>
  <si>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</si>
  <si>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</si>
  <si>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</si>
  <si>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</si>
  <si>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</si>
  <si>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</si>
  <si>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</si>
  <si>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</si>
  <si>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</si>
  <si>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</si>
  <si>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</si>
  <si>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</si>
  <si>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</si>
  <si>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</si>
  <si>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</si>
  <si>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</si>
  <si>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</si>
  <si>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</si>
  <si>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</si>
  <si>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</si>
  <si>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</si>
  <si>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</si>
  <si>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</si>
  <si>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</si>
  <si>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</si>
  <si>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</si>
  <si>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</si>
  <si>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</si>
  <si>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</si>
  <si>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</si>
  <si>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</si>
  <si>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</si>
  <si>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</si>
  <si>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</si>
  <si>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</si>
  <si>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</si>
  <si>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</si>
  <si>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</si>
  <si>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</si>
  <si>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</si>
  <si>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</si>
  <si>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</si>
  <si>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</si>
  <si>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</si>
  <si>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</si>
  <si>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</si>
  <si>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</si>
  <si>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</si>
  <si>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</si>
  <si>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</si>
  <si>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</si>
  <si>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</si>
  <si>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</si>
  <si>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</si>
  <si>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</si>
  <si>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</si>
  <si>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</si>
  <si>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</si>
  <si>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</si>
  <si>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</si>
  <si>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</si>
  <si>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</si>
  <si>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</si>
  <si>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</si>
  <si>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</si>
  <si>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</si>
  <si>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</si>
  <si>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</si>
  <si>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</si>
  <si>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</si>
  <si>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</si>
  <si>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</si>
  <si>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</si>
  <si>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</si>
  <si>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</si>
  <si>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</si>
  <si>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</si>
  <si>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</si>
  <si>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</si>
  <si>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</si>
  <si>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</si>
  <si>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</si>
  <si>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</si>
  <si>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</si>
  <si>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</si>
  <si>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</si>
  <si>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</si>
  <si>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</si>
  <si>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</si>
  <si>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</si>
  <si>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</si>
  <si>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</si>
  <si>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</si>
  <si>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</si>
  <si>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</si>
  <si>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</si>
  <si>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</si>
  <si>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</si>
  <si>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</si>
  <si>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</si>
  <si>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</si>
  <si>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</si>
  <si>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</si>
  <si>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</si>
  <si>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</si>
  <si>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</si>
  <si>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</si>
  <si>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</si>
  <si>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</si>
  <si>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</si>
  <si>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</si>
  <si>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</si>
  <si>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</si>
  <si>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</si>
  <si>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</si>
  <si>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</si>
  <si>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</si>
  <si>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</si>
  <si>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</si>
  <si>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</si>
  <si>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</si>
  <si>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</si>
  <si>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</si>
  <si>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</si>
  <si>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</si>
  <si>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</si>
  <si>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</si>
  <si>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</si>
  <si>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</si>
  <si>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</si>
  <si>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</si>
  <si>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</si>
  <si>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</si>
  <si>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</si>
  <si>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</si>
  <si>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</si>
  <si>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</si>
  <si>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</si>
  <si>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</si>
  <si>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</si>
  <si>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</si>
  <si>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</si>
  <si>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</si>
  <si>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</si>
  <si>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</si>
  <si>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</si>
  <si>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</si>
  <si>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</si>
  <si>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</si>
  <si>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</si>
  <si>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</si>
  <si>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</si>
  <si>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</si>
  <si>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</si>
  <si>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</si>
  <si>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</si>
  <si>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</si>
  <si>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</si>
  <si>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</si>
  <si>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</si>
  <si>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</si>
  <si>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</si>
  <si>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</si>
  <si>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</si>
  <si>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</si>
  <si>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</si>
  <si>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</si>
  <si>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</si>
  <si>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</si>
  <si>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</si>
  <si>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</si>
  <si>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</si>
  <si>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</si>
  <si>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</si>
  <si>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</si>
  <si>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</si>
  <si>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</si>
  <si>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</si>
  <si>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</si>
  <si>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</si>
  <si>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</si>
  <si>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</si>
  <si>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</si>
  <si>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</si>
  <si>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</si>
  <si>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</si>
  <si>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</si>
  <si>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</si>
  <si>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</si>
  <si>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</si>
  <si>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</si>
  <si>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</si>
  <si>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</si>
  <si>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</si>
  <si>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</si>
  <si>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</si>
  <si>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</si>
  <si>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</si>
  <si>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</si>
  <si>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</si>
  <si>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</si>
  <si>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</si>
  <si>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</si>
  <si>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</si>
  <si>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</si>
  <si>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</si>
  <si>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</si>
  <si>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</si>
  <si>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</si>
  <si>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</si>
  <si>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</si>
  <si>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</si>
  <si>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</si>
  <si>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</si>
  <si>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</si>
  <si>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</si>
  <si>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</si>
  <si>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</si>
  <si>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</si>
  <si>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</si>
  <si>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</si>
  <si>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</si>
  <si>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</si>
  <si>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</si>
  <si>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</si>
  <si>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</si>
  <si>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</si>
  <si>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</si>
  <si>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</si>
  <si>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</si>
  <si>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</si>
  <si>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</si>
  <si>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</si>
  <si>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</si>
  <si>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</si>
  <si>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</si>
  <si>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</si>
  <si>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</si>
  <si>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</si>
  <si>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</si>
  <si>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</si>
  <si>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</si>
  <si>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</si>
  <si>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</si>
  <si>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</si>
  <si>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</si>
  <si>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</si>
  <si>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</si>
  <si>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</si>
  <si>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</si>
  <si>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</si>
  <si>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</si>
  <si>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</si>
  <si>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</si>
  <si>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</si>
  <si>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</si>
  <si>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</si>
  <si>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</si>
  <si>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</si>
  <si>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</si>
  <si>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</si>
  <si>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</si>
  <si>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</si>
  <si>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</si>
  <si>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</si>
  <si>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</si>
  <si>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</si>
  <si>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</si>
  <si>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</si>
  <si>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</si>
  <si>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</si>
  <si>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</si>
  <si>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</si>
  <si>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</si>
  <si>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</si>
  <si>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</si>
  <si>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</si>
  <si>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</si>
  <si>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</si>
  <si>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</si>
  <si>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</si>
  <si>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</si>
  <si>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</si>
  <si>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</si>
  <si>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</si>
  <si>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</si>
  <si>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</si>
  <si>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</si>
  <si>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</si>
  <si>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</si>
  <si>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</si>
  <si>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</si>
  <si>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</si>
  <si>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</si>
  <si>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</si>
  <si>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</si>
  <si>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</si>
  <si>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</si>
  <si>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</si>
  <si>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</si>
  <si>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</si>
  <si>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</si>
  <si>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</si>
  <si>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</si>
  <si>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</si>
  <si>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</si>
  <si>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</si>
  <si>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</si>
  <si>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</si>
  <si>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</si>
  <si>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</si>
  <si>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</si>
  <si>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</si>
  <si>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</si>
  <si>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</si>
  <si>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</si>
  <si>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</si>
  <si>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</si>
  <si>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</si>
  <si>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</si>
  <si>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</si>
  <si>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</si>
  <si>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</si>
  <si>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</si>
  <si>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</si>
  <si>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</si>
  <si>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</si>
  <si>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</si>
  <si>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</si>
  <si>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</si>
  <si>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</si>
  <si>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</si>
  <si>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</si>
  <si>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</si>
  <si>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</si>
  <si>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</si>
  <si>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</si>
  <si>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</si>
  <si>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</si>
  <si>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</si>
  <si>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</si>
  <si>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</si>
  <si>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</si>
  <si>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</si>
  <si>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</si>
  <si>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</si>
  <si>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</si>
  <si>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</si>
  <si>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</si>
  <si>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</si>
  <si>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</si>
  <si>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</si>
  <si>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</si>
  <si>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</si>
  <si>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</si>
  <si>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</si>
  <si>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</si>
  <si>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</si>
  <si>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</si>
  <si>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</si>
  <si>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</si>
  <si>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</si>
  <si>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</si>
  <si>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</si>
  <si>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</si>
  <si>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</si>
  <si>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</si>
  <si>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</si>
  <si>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</si>
  <si>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</si>
  <si>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</si>
  <si>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</si>
  <si>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</si>
  <si>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</si>
  <si>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</si>
  <si>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</si>
  <si>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</si>
  <si>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</si>
  <si>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</si>
  <si>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</si>
  <si>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</si>
  <si>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</si>
  <si>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</si>
  <si>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</si>
  <si>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</si>
  <si>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</si>
  <si>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</si>
  <si>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</si>
  <si>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</si>
  <si>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</si>
  <si>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</si>
  <si>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</si>
  <si>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</si>
  <si>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</si>
  <si>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</si>
  <si>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</si>
  <si>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</si>
  <si>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</si>
  <si>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</si>
  <si>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</si>
  <si>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</si>
  <si>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</si>
  <si>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</si>
  <si>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</si>
  <si>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</si>
  <si>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</si>
  <si>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</si>
  <si>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</si>
  <si>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</si>
  <si>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</si>
  <si>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</si>
  <si>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</si>
  <si>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</si>
  <si>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</si>
  <si>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</si>
  <si>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</si>
  <si>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</si>
  <si>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</si>
  <si>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</si>
  <si>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</si>
  <si>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</si>
  <si>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</si>
  <si>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</si>
  <si>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</si>
  <si>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</si>
  <si>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</si>
  <si>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</si>
  <si>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</si>
  <si>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</si>
  <si>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</si>
  <si>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</si>
  <si>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</si>
  <si>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</si>
  <si>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</si>
  <si>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</si>
  <si>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</si>
  <si>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</si>
  <si>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</si>
  <si>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</si>
  <si>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</si>
  <si>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</si>
  <si>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</si>
  <si>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</si>
  <si>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</si>
  <si>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</si>
  <si>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</si>
  <si>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</si>
  <si>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</si>
  <si>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</si>
  <si>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</si>
  <si>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</si>
  <si>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</si>
  <si>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</si>
  <si>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</si>
  <si>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</si>
  <si>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</si>
  <si>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</si>
  <si>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</si>
  <si>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</si>
  <si>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</si>
  <si>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</si>
  <si>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</si>
  <si>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</si>
  <si>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</si>
  <si>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</si>
  <si>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</si>
  <si>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</si>
  <si>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</si>
  <si>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</si>
  <si>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</si>
  <si>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</si>
  <si>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</si>
  <si>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</si>
  <si>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</si>
  <si>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</si>
  <si>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</si>
  <si>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</si>
  <si>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</si>
  <si>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</si>
  <si>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</si>
  <si>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</si>
  <si>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</si>
  <si>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</si>
  <si>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</si>
  <si>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</si>
  <si>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</si>
  <si>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</si>
  <si>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</si>
  <si>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</si>
  <si>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</si>
  <si>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</si>
  <si>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</si>
  <si>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</si>
  <si>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</si>
  <si>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</si>
  <si>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</si>
  <si>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</si>
  <si>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</si>
  <si>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</si>
  <si>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</si>
  <si>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</si>
  <si>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</si>
  <si>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</si>
  <si>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</si>
  <si>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</si>
  <si>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</si>
  <si>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</si>
  <si>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</si>
  <si>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</si>
  <si>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</si>
  <si>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</si>
  <si>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</si>
  <si>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</si>
  <si>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</si>
  <si>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</si>
  <si>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</si>
  <si>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</si>
  <si>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</si>
  <si>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</si>
  <si>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</si>
  <si>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</si>
  <si>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</si>
  <si>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</si>
  <si>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</si>
  <si>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</si>
  <si>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</si>
  <si>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</si>
  <si>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</si>
  <si>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</si>
  <si>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</si>
  <si>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</si>
  <si>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</si>
  <si>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</si>
  <si>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</si>
  <si>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</si>
  <si>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</si>
  <si>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</si>
  <si>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</si>
  <si>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</si>
  <si>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</si>
  <si>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</si>
  <si>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</si>
  <si>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</si>
  <si>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</si>
  <si>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</si>
  <si>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</si>
  <si>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</si>
  <si>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</si>
  <si>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</si>
  <si>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</si>
  <si>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</si>
  <si>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</si>
  <si>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</si>
  <si>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</si>
  <si>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</si>
  <si>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</si>
  <si>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</si>
  <si>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</si>
  <si>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</si>
  <si>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</si>
  <si>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</si>
  <si>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</si>
  <si>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</si>
  <si>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</si>
  <si>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</si>
  <si>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</si>
  <si>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</si>
  <si>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</si>
  <si>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</si>
  <si>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</si>
  <si>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</si>
  <si>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</si>
  <si>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</si>
  <si>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</si>
  <si>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</si>
  <si>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</si>
  <si>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</si>
  <si>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</si>
  <si>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</si>
  <si>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</si>
  <si>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</si>
  <si>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</si>
  <si>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</si>
  <si>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</si>
  <si>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</si>
  <si>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</si>
  <si>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</si>
  <si>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</si>
  <si>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</si>
  <si>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</si>
  <si>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</si>
  <si>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</si>
  <si>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</si>
  <si>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</si>
  <si>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</si>
  <si>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</si>
  <si>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</si>
  <si>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</si>
  <si>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</si>
  <si>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</si>
  <si>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</si>
  <si>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</si>
  <si>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</si>
  <si>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</si>
  <si>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</si>
  <si>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</si>
  <si>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</si>
  <si>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</si>
  <si>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</si>
  <si>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</si>
  <si>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</si>
  <si>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</si>
  <si>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</si>
  <si>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</si>
  <si>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</si>
  <si>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</si>
  <si>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</si>
  <si>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</si>
  <si>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</si>
  <si>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</si>
  <si>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</si>
  <si>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</si>
  <si>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</si>
  <si>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</si>
  <si>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</si>
  <si>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</si>
  <si>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</si>
  <si>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</si>
  <si>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</si>
  <si>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</si>
  <si>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</si>
  <si>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</si>
  <si>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</si>
  <si>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</si>
  <si>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</si>
  <si>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</si>
  <si>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</si>
  <si>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</si>
  <si>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</si>
  <si>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</si>
  <si>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</si>
  <si>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</si>
  <si>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</si>
  <si>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</si>
  <si>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</si>
  <si>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</si>
  <si>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</si>
  <si>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</si>
  <si>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</si>
  <si>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</si>
  <si>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</si>
  <si>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</si>
  <si>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</si>
  <si>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</si>
  <si>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</si>
  <si>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</si>
  <si>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</si>
  <si>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</si>
  <si>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</si>
  <si>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</si>
  <si>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</si>
  <si>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</si>
  <si>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</si>
  <si>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</si>
  <si>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</si>
  <si>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</si>
  <si>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</si>
  <si>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</si>
  <si>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</si>
  <si>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</si>
  <si>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</si>
  <si>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</si>
  <si>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</si>
  <si>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</si>
  <si>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</si>
  <si>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</si>
  <si>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</si>
  <si>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</si>
  <si>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</si>
  <si>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</si>
  <si>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</si>
  <si>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</si>
  <si>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</si>
  <si>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</si>
  <si>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</si>
  <si>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</si>
  <si>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</si>
  <si>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</si>
  <si>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</si>
  <si>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</si>
  <si>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</si>
  <si>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</si>
  <si>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</si>
  <si>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</si>
  <si>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</si>
  <si>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</si>
  <si>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</si>
  <si>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</si>
  <si>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</si>
  <si>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</si>
  <si>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</si>
  <si>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</si>
  <si>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</si>
  <si>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</si>
  <si>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</si>
  <si>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</si>
  <si>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</si>
  <si>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</si>
  <si>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</si>
  <si>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</si>
  <si>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</si>
  <si>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</si>
  <si>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</si>
  <si>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</si>
  <si>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</si>
  <si>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</si>
  <si>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</si>
  <si>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</si>
  <si>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</si>
  <si>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</si>
  <si>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</si>
  <si>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</si>
  <si>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</si>
  <si>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</si>
  <si>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</si>
  <si>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</si>
  <si>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</si>
  <si>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</si>
  <si>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</si>
  <si>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</si>
  <si>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</si>
  <si>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</si>
  <si>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</si>
  <si>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</si>
  <si>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</si>
  <si>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</si>
  <si>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</si>
  <si>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</si>
  <si>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</si>
  <si>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</si>
  <si>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</si>
  <si>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</si>
  <si>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</si>
  <si>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</si>
  <si>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</si>
  <si>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</si>
  <si>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</si>
  <si>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</si>
  <si>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</si>
  <si>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</si>
  <si>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</si>
  <si>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</si>
  <si>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</si>
  <si>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</si>
  <si>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</si>
  <si>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</si>
  <si>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</si>
  <si>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</si>
  <si>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</si>
  <si>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</si>
  <si>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</si>
  <si>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</si>
  <si>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</si>
  <si>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</si>
  <si>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</si>
  <si>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</si>
  <si>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</si>
  <si>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</si>
  <si>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</si>
  <si>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</si>
  <si>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</si>
  <si>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</si>
  <si>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</si>
  <si>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</si>
  <si>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</si>
  <si>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</si>
  <si>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</si>
  <si>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</si>
  <si>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</si>
  <si>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</si>
  <si>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</si>
  <si>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</si>
  <si>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</si>
  <si>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</si>
  <si>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</si>
  <si>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</si>
  <si>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</si>
  <si>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</si>
  <si>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</si>
  <si>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</si>
  <si>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</si>
  <si>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</si>
  <si>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</si>
  <si>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</si>
  <si>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</si>
  <si>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</si>
  <si>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</si>
  <si>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</si>
  <si>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</si>
  <si>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</si>
  <si>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</si>
  <si>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</si>
  <si>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</si>
  <si>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</si>
  <si>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</si>
  <si>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</si>
  <si>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</si>
  <si>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</si>
  <si>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</si>
  <si>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</si>
  <si>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</si>
  <si>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</si>
  <si>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</si>
  <si>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</si>
  <si>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</si>
  <si>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</si>
  <si>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</si>
  <si>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</si>
  <si>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</si>
  <si>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</si>
  <si>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</si>
  <si>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</si>
  <si>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</si>
  <si>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</si>
  <si>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</si>
  <si>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</si>
  <si>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</si>
  <si>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</si>
  <si>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</si>
  <si>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</si>
  <si>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</si>
  <si>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</si>
  <si>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</si>
  <si>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</si>
  <si>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</si>
  <si>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</si>
  <si>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</si>
  <si>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</si>
  <si>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</si>
  <si>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</si>
  <si>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</si>
  <si>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</si>
  <si>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</si>
  <si>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</si>
  <si>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</si>
  <si>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</si>
  <si>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</si>
  <si>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</si>
  <si>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</si>
  <si>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</si>
  <si>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</si>
  <si>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</si>
  <si>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</si>
  <si>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</si>
  <si>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</si>
  <si>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</si>
  <si>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</si>
  <si>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</si>
  <si>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</si>
  <si>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</si>
  <si>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</si>
  <si>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</si>
  <si>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</si>
  <si>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</si>
  <si>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</si>
  <si>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</si>
  <si>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</si>
  <si>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</si>
  <si>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</si>
  <si>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</si>
  <si>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</si>
  <si>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</si>
  <si>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</si>
  <si>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</si>
  <si>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</si>
  <si>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</si>
  <si>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</si>
  <si>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</si>
  <si>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</si>
  <si>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</si>
  <si>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</si>
  <si>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</si>
  <si>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</si>
  <si>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</si>
  <si>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</si>
  <si>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</si>
  <si>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</si>
  <si>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</si>
  <si>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</si>
  <si>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</si>
  <si>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</si>
  <si>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</si>
  <si>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</si>
  <si>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</si>
  <si>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</si>
  <si>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</si>
  <si>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</si>
  <si>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</si>
  <si>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</si>
  <si>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</si>
  <si>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</si>
  <si>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</si>
  <si>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</si>
  <si>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</si>
  <si>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</si>
  <si>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</si>
  <si>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</si>
  <si>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</si>
  <si>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</si>
  <si>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</si>
  <si>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</si>
  <si>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</si>
  <si>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</si>
  <si>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</si>
  <si>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</si>
  <si>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</si>
  <si>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</si>
  <si>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</si>
  <si>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</si>
  <si>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</si>
  <si>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</si>
  <si>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</si>
  <si>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</si>
  <si>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</si>
  <si>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</si>
  <si>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</si>
  <si>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</si>
  <si>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</si>
  <si>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</si>
  <si>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</si>
  <si>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</si>
  <si>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</si>
  <si>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</si>
  <si>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</si>
  <si>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</si>
  <si>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</si>
  <si>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</si>
  <si>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</si>
  <si>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</si>
  <si>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</si>
  <si>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</si>
  <si>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</si>
  <si>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</si>
  <si>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</si>
  <si>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</si>
  <si>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</si>
  <si>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</si>
  <si>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</si>
  <si>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</si>
  <si>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</si>
  <si>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</si>
  <si>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</si>
  <si>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</si>
  <si>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</si>
  <si>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</si>
  <si>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</si>
  <si>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</si>
  <si>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</si>
  <si>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</si>
  <si>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</si>
  <si>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</si>
  <si>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</si>
  <si>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</si>
  <si>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</si>
  <si>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</si>
  <si>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</si>
  <si>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</si>
  <si>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</si>
  <si>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</si>
  <si>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</si>
  <si>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</si>
  <si>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</si>
  <si>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</si>
  <si>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</si>
  <si>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</si>
  <si>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</si>
  <si>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</si>
  <si>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</si>
  <si>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</si>
  <si>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</si>
  <si>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</si>
  <si>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</si>
  <si>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</si>
  <si>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</si>
  <si>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</si>
  <si>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</si>
  <si>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</si>
  <si>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</si>
  <si>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</si>
  <si>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</si>
  <si>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</si>
  <si>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</si>
  <si>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</si>
  <si>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</si>
  <si>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</si>
  <si>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</si>
  <si>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</si>
  <si>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</si>
  <si>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</si>
  <si>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</si>
  <si>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</si>
  <si>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</si>
  <si>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</si>
  <si>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</si>
  <si>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</si>
  <si>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</si>
  <si>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</si>
  <si>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</si>
  <si>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</si>
  <si>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</si>
  <si>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</si>
  <si>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</si>
  <si>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</si>
  <si>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</si>
  <si>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</si>
  <si>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</si>
  <si>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</si>
  <si>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</si>
  <si>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</si>
  <si>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</si>
  <si>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</si>
  <si>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</si>
  <si>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</si>
  <si>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</si>
  <si>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</si>
  <si>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</si>
  <si>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</si>
  <si>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</si>
  <si>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</si>
  <si>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</si>
  <si>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</si>
  <si>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</si>
  <si>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</si>
  <si>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</si>
  <si>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</si>
  <si>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</si>
  <si>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</si>
  <si>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</si>
  <si>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</si>
  <si>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</si>
  <si>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</si>
  <si>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</si>
  <si>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</si>
  <si>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</si>
  <si>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</si>
  <si>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</si>
  <si>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</si>
  <si>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</si>
  <si>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</si>
  <si>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</si>
  <si>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</si>
  <si>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</si>
  <si>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</si>
  <si>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</si>
  <si>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</si>
  <si>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</si>
  <si>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</si>
  <si>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</si>
  <si>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</si>
  <si>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</si>
  <si>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</si>
  <si>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</si>
  <si>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</si>
  <si>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</si>
  <si>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</si>
  <si>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</si>
  <si>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</si>
  <si>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</si>
  <si>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</si>
  <si>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</si>
  <si>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</si>
  <si>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</si>
  <si>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</si>
  <si>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</si>
  <si>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</si>
  <si>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</si>
  <si>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</si>
  <si>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</si>
  <si>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</si>
  <si>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</si>
  <si>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</si>
  <si>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</si>
  <si>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</si>
  <si>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</si>
  <si>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</si>
  <si>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</si>
  <si>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</si>
  <si>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</si>
  <si>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</si>
  <si>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</si>
  <si>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</si>
  <si>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</si>
  <si>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</si>
  <si>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</si>
  <si>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</si>
  <si>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</si>
  <si>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</si>
  <si>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</si>
  <si>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</si>
  <si>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</si>
  <si>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</si>
  <si>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</si>
  <si>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</si>
  <si>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</si>
  <si>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</si>
  <si>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</si>
  <si>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</si>
  <si>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</si>
  <si>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</si>
  <si>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</si>
  <si>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</si>
  <si>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</si>
  <si>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</si>
  <si>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</si>
  <si>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</si>
  <si>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</si>
  <si>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</si>
  <si>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</si>
  <si>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</si>
  <si>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</si>
  <si>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</si>
  <si>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</si>
  <si>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</si>
  <si>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</si>
  <si>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</si>
  <si>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</si>
  <si>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</si>
  <si>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</si>
  <si>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</si>
  <si>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</si>
  <si>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</si>
  <si>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</si>
  <si>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</si>
  <si>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</si>
  <si>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</si>
  <si>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</si>
  <si>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</si>
  <si>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</si>
  <si>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</si>
  <si>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</si>
  <si>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</si>
  <si>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</si>
  <si>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</si>
  <si>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</si>
  <si>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</si>
  <si>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</si>
  <si>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</si>
  <si>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</si>
  <si>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</si>
  <si>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</si>
  <si>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</si>
  <si>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</si>
  <si>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</si>
  <si>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</si>
  <si>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</si>
  <si>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</si>
  <si>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</si>
  <si>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</si>
  <si>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</si>
  <si>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</si>
  <si>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</si>
  <si>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</si>
  <si>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</si>
  <si>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</si>
  <si>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</si>
  <si>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</si>
  <si>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</si>
  <si>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</si>
  <si>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</si>
  <si>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</si>
  <si>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</si>
  <si>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</si>
  <si>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</si>
  <si>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</si>
  <si>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</si>
  <si>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</si>
  <si>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</si>
  <si>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</si>
  <si>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</si>
  <si>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</si>
  <si>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</si>
  <si>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</si>
  <si>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</si>
  <si>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</si>
  <si>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</si>
  <si>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</si>
  <si>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</si>
  <si>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</si>
  <si>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</si>
  <si>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</si>
  <si>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</si>
  <si>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</si>
  <si>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</si>
  <si>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</si>
  <si>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</si>
  <si>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</si>
  <si>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</si>
  <si>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</si>
  <si>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</si>
  <si>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</si>
  <si>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</si>
  <si>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</si>
  <si>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</si>
  <si>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</si>
  <si>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</si>
  <si>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</si>
  <si>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</si>
  <si>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</si>
  <si>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</si>
  <si>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</si>
  <si>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</si>
  <si>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</si>
  <si>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</si>
  <si>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</si>
  <si>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</si>
  <si>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</si>
  <si>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</si>
  <si>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</si>
  <si>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</si>
  <si>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</si>
  <si>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</si>
  <si>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</si>
  <si>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</si>
  <si>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</si>
  <si>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</si>
  <si>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</si>
  <si>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</si>
  <si>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</si>
  <si>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</si>
  <si>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</si>
  <si>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</si>
  <si>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</si>
  <si>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</si>
  <si>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</si>
  <si>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</si>
  <si>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</si>
  <si>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</si>
  <si>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</si>
  <si>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</si>
  <si>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</si>
  <si>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</si>
  <si>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</si>
  <si>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</si>
  <si>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</si>
  <si>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</si>
  <si>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</si>
  <si>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</si>
  <si>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</si>
  <si>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</si>
  <si>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</si>
  <si>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</si>
  <si>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</si>
  <si>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</si>
  <si>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</si>
  <si>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</si>
  <si>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</si>
  <si>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</si>
  <si>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</si>
  <si>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</si>
  <si>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</si>
  <si>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</si>
  <si>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</si>
  <si>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</si>
  <si>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</si>
  <si>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</si>
  <si>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</si>
  <si>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</si>
  <si>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</si>
  <si>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</si>
  <si>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</si>
  <si>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</si>
  <si>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</si>
  <si>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</si>
  <si>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</si>
  <si>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</si>
  <si>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</si>
  <si>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</si>
  <si>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</si>
  <si>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</si>
  <si>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</si>
  <si>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</si>
  <si>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</si>
  <si>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</si>
  <si>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</si>
  <si>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</si>
  <si>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</si>
  <si>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</si>
  <si>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</si>
  <si>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</si>
  <si>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</si>
  <si>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</si>
  <si>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</si>
  <si>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</si>
  <si>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</si>
  <si>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</si>
  <si>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</si>
  <si>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</si>
  <si>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</si>
  <si>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</si>
  <si>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</si>
  <si>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</si>
  <si>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</si>
  <si>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</si>
  <si>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</si>
  <si>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</si>
  <si>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</si>
  <si>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</si>
  <si>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</si>
  <si>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</si>
  <si>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</si>
  <si>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</si>
  <si>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</si>
  <si>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</si>
  <si>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</si>
  <si>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</si>
  <si>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</si>
  <si>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</si>
  <si>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</si>
  <si>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</si>
  <si>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</si>
  <si>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</si>
  <si>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</si>
  <si>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</si>
  <si>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</si>
  <si>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</si>
  <si>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</si>
  <si>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</si>
  <si>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</si>
  <si>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</si>
  <si>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</si>
  <si>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</si>
  <si>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</si>
  <si>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</si>
  <si>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</si>
  <si>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</si>
  <si>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</si>
  <si>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</si>
  <si>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</si>
  <si>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</si>
  <si>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</si>
  <si>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</si>
  <si>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</si>
  <si>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</si>
  <si>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</si>
  <si>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</si>
  <si>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</si>
  <si>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</si>
  <si>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</si>
  <si>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</si>
  <si>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</si>
  <si>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</si>
  <si>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</si>
  <si>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</si>
  <si>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</si>
  <si>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</si>
  <si>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</si>
  <si>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</si>
  <si>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</si>
  <si>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</si>
  <si>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</si>
  <si>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</si>
  <si>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</si>
  <si>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</si>
  <si>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</si>
  <si>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</si>
  <si>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</si>
  <si>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</si>
  <si>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</si>
  <si>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</si>
  <si>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</si>
  <si>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</si>
  <si>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</si>
  <si>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</si>
  <si>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</si>
  <si>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</si>
  <si>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</si>
  <si>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</si>
  <si>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</si>
  <si>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</si>
  <si>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</si>
  <si>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</si>
  <si>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</si>
  <si>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</si>
  <si>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</si>
  <si>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</si>
  <si>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</si>
  <si>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</si>
  <si>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</si>
  <si>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</si>
  <si>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</si>
  <si>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</si>
  <si>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</si>
  <si>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</si>
  <si>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</si>
  <si>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</si>
  <si>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</si>
  <si>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</si>
  <si>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</si>
  <si>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</si>
  <si>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</si>
  <si>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</si>
  <si>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</si>
  <si>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</si>
  <si>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</si>
  <si>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</si>
  <si>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</si>
  <si>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</si>
  <si>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</si>
  <si>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</si>
  <si>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</si>
  <si>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</si>
  <si>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</si>
  <si>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</si>
  <si>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</si>
  <si>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</si>
  <si>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</si>
  <si>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</si>
  <si>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</si>
  <si>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</si>
  <si>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</si>
  <si>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</si>
  <si>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</si>
  <si>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</si>
  <si>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</si>
  <si>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</si>
  <si>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</si>
  <si>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</si>
  <si>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</si>
  <si>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</si>
  <si>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</si>
  <si>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</si>
  <si>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</si>
  <si>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</si>
  <si>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</si>
  <si>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</si>
  <si>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</si>
  <si>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</si>
  <si>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</si>
  <si>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</si>
  <si>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</si>
  <si>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</si>
  <si>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</si>
  <si>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</si>
  <si>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</si>
  <si>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</si>
  <si>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</si>
  <si>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</si>
  <si>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</si>
  <si>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</si>
  <si>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</si>
  <si>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</si>
  <si>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</si>
  <si>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</si>
  <si>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</si>
  <si>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</si>
  <si>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</si>
  <si>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</si>
  <si>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</si>
  <si>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</si>
  <si>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</si>
  <si>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</si>
  <si>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</si>
  <si>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</si>
  <si>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</si>
  <si>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</si>
  <si>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</si>
  <si>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</si>
  <si>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</si>
  <si>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</si>
  <si>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</si>
  <si>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</si>
  <si>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</si>
  <si>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</si>
  <si>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</si>
  <si>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</si>
  <si>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</si>
  <si>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</si>
  <si>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</si>
  <si>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</si>
  <si>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</si>
  <si>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</si>
  <si>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</si>
  <si>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</si>
  <si>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</si>
  <si>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</si>
  <si>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</si>
  <si>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</si>
  <si>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</si>
  <si>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</si>
  <si>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</si>
  <si>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</si>
  <si>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</si>
  <si>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</si>
  <si>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</si>
  <si>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</si>
  <si>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</si>
  <si>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</si>
  <si>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</si>
  <si>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</si>
  <si>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</si>
  <si>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</si>
  <si>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</si>
  <si>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</si>
  <si>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</si>
  <si>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</si>
  <si>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</si>
  <si>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</si>
  <si>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</si>
  <si>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</si>
  <si>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</si>
  <si>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</si>
  <si>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</si>
  <si>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</si>
  <si>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</si>
  <si>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</si>
  <si>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</si>
  <si>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</si>
  <si>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</si>
  <si>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</si>
  <si>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</si>
  <si>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</si>
  <si>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</si>
  <si>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</si>
  <si>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</si>
  <si>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</si>
  <si>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</si>
  <si>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</si>
  <si>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</si>
  <si>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</si>
  <si>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</si>
  <si>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</si>
  <si>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</si>
  <si>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</si>
  <si>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</si>
  <si>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</si>
  <si>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</si>
  <si>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</si>
  <si>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</si>
  <si>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</si>
  <si>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</si>
  <si>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</si>
  <si>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</si>
  <si>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</si>
  <si>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</si>
  <si>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</si>
  <si>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</si>
  <si>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</si>
  <si>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</si>
  <si>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</si>
  <si>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</si>
  <si>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</si>
  <si>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</si>
  <si>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</si>
  <si>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</si>
  <si>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</si>
  <si>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</si>
  <si>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</si>
  <si>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</si>
  <si>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</si>
  <si>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</si>
  <si>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</si>
  <si>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</si>
  <si>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</si>
  <si>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</si>
  <si>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</si>
  <si>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</si>
  <si>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</si>
  <si>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</si>
  <si>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</si>
  <si>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</si>
  <si>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</si>
  <si>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</si>
  <si>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</si>
  <si>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</si>
  <si>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</si>
  <si>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</si>
  <si>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</si>
  <si>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</si>
  <si>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</si>
  <si>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</si>
  <si>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</si>
  <si>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</si>
  <si>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</si>
  <si>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</si>
  <si>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</si>
  <si>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</si>
  <si>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</si>
  <si>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</si>
  <si>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</si>
  <si>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</si>
  <si>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</si>
  <si>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</si>
  <si>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</si>
  <si>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</si>
  <si>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</si>
  <si>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</si>
  <si>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</si>
  <si>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</si>
  <si>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</si>
  <si>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</si>
  <si>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</si>
  <si>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</si>
  <si>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</si>
  <si>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</si>
  <si>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</si>
  <si>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</si>
  <si>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</si>
  <si>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</si>
  <si>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</si>
  <si>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</si>
  <si>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</si>
  <si>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</si>
  <si>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</si>
  <si>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</si>
  <si>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</si>
  <si>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</si>
  <si>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</si>
  <si>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</si>
  <si>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</si>
  <si>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</si>
  <si>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</si>
  <si>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</si>
  <si>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</si>
  <si>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</si>
  <si>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</si>
  <si>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</si>
  <si>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</si>
  <si>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</si>
  <si>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</si>
  <si>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</si>
  <si>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</si>
  <si>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</si>
  <si>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</si>
  <si>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</si>
  <si>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</si>
  <si>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</si>
  <si>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</si>
  <si>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</si>
  <si>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</si>
  <si>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</si>
  <si>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</si>
  <si>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</si>
  <si>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</si>
  <si>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</si>
  <si>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</si>
  <si>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</si>
  <si>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</si>
  <si>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</si>
  <si>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</si>
  <si>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</si>
  <si>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</si>
  <si>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</si>
  <si>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</si>
  <si>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</si>
  <si>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</si>
  <si>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</si>
  <si>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</si>
  <si>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</si>
  <si>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</si>
  <si>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</si>
  <si>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</si>
  <si>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</si>
  <si>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</si>
  <si>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</si>
  <si>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</si>
  <si>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</si>
  <si>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</si>
  <si>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</si>
  <si>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</si>
  <si>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</si>
  <si>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</si>
  <si>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</si>
  <si>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</si>
  <si>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</si>
  <si>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</si>
  <si>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</si>
  <si>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</si>
  <si>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</si>
  <si>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</si>
  <si>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</si>
  <si>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</si>
  <si>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</si>
  <si>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</si>
  <si>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</si>
  <si>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</si>
  <si>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</si>
  <si>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</si>
  <si>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</si>
  <si>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</si>
  <si>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</si>
  <si>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</si>
  <si>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</si>
  <si>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</si>
  <si>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</si>
  <si>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</si>
  <si>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</si>
  <si>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</si>
  <si>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</si>
  <si>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</si>
  <si>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</si>
  <si>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</si>
  <si>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</si>
  <si>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</si>
  <si>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</si>
  <si>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</si>
  <si>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</si>
  <si>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</si>
  <si>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</si>
  <si>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</si>
  <si>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</si>
  <si>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</si>
  <si>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</si>
  <si>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</si>
  <si>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</si>
  <si>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</si>
  <si>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</si>
  <si>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</si>
  <si>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</si>
  <si>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</si>
  <si>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</si>
  <si>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</si>
  <si>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</si>
  <si>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</si>
  <si>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</si>
  <si>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</si>
  <si>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</si>
  <si>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</si>
  <si>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</si>
  <si>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</si>
  <si>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</si>
  <si>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</si>
  <si>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</si>
  <si>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</si>
  <si>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</si>
  <si>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</si>
  <si>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</si>
  <si>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</si>
  <si>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</si>
  <si>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</si>
  <si>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</si>
  <si>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</si>
  <si>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</si>
  <si>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</si>
  <si>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</si>
  <si>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</si>
  <si>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</si>
  <si>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</si>
  <si>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</si>
  <si>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</si>
  <si>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</si>
  <si>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</si>
  <si>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</si>
  <si>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</si>
  <si>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</si>
  <si>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</si>
  <si>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</si>
  <si>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</si>
  <si>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</si>
  <si>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</si>
  <si>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</si>
  <si>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</si>
  <si>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</si>
  <si>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</si>
  <si>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</si>
  <si>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</si>
  <si>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</si>
  <si>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</si>
  <si>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</si>
  <si>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</si>
  <si>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</si>
  <si>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</si>
  <si>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</si>
  <si>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</si>
  <si>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</si>
  <si>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</si>
  <si>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</si>
  <si>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</si>
  <si>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</si>
  <si>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</si>
  <si>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</si>
  <si>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</si>
  <si>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</si>
  <si>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</si>
  <si>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</si>
  <si>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</si>
  <si>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</si>
  <si>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</si>
  <si>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</si>
  <si>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</si>
  <si>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</si>
  <si>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</si>
  <si>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</si>
  <si>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</si>
  <si>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</si>
  <si>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</si>
  <si>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</si>
  <si>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</si>
  <si>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</si>
  <si>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</si>
  <si>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</si>
  <si>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</si>
  <si>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</si>
  <si>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</si>
  <si>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</si>
  <si>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</si>
  <si>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</si>
  <si>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</si>
  <si>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</si>
  <si>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</si>
  <si>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</si>
  <si>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</si>
  <si>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</si>
  <si>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</si>
  <si>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</si>
  <si>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</si>
  <si>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</si>
  <si>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</si>
  <si>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</si>
  <si>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</si>
  <si>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</si>
  <si>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</si>
  <si>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</si>
  <si>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</si>
  <si>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</si>
  <si>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</si>
  <si>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</si>
  <si>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</si>
  <si>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</si>
  <si>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</si>
  <si>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</si>
  <si>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</si>
  <si>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</si>
  <si>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</si>
  <si>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</si>
  <si>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</si>
  <si>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</si>
  <si>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</si>
  <si>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</si>
  <si>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</si>
  <si>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</si>
  <si>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</si>
  <si>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</si>
  <si>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</si>
  <si>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</si>
  <si>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</si>
  <si>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</si>
  <si>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</si>
  <si>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</si>
  <si>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</si>
  <si>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</si>
  <si>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</si>
  <si>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</si>
  <si>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</si>
  <si>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</si>
  <si>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</si>
  <si>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</si>
  <si>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</si>
  <si>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</si>
  <si>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</si>
  <si>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</si>
  <si>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</si>
  <si>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</si>
  <si>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</si>
  <si>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</si>
  <si>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</si>
  <si>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</si>
  <si>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</si>
  <si>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</si>
  <si>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</si>
  <si>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</si>
  <si>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</si>
  <si>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</si>
  <si>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</si>
  <si>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</si>
  <si>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</si>
  <si>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</si>
  <si>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</si>
  <si>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</si>
  <si>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</si>
  <si>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</si>
  <si>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</si>
  <si>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</si>
  <si>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</si>
  <si>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</si>
  <si>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</si>
  <si>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</si>
  <si>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</si>
  <si>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</si>
  <si>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</si>
  <si>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</si>
  <si>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</si>
  <si>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</si>
  <si>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</si>
  <si>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</si>
  <si>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</si>
  <si>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</si>
  <si>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</si>
  <si>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</si>
  <si>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</si>
  <si>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</si>
  <si>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</si>
  <si>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</si>
  <si>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</si>
  <si>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</si>
  <si>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</si>
  <si>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</si>
  <si>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</si>
  <si>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</si>
  <si>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</si>
  <si>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</si>
  <si>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</si>
  <si>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</si>
  <si>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</si>
  <si>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</si>
  <si>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</si>
  <si>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</si>
  <si>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</si>
  <si>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</si>
  <si>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</si>
  <si>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</si>
  <si>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</si>
  <si>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</si>
  <si>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</si>
  <si>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</si>
  <si>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</si>
  <si>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</si>
  <si>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</si>
  <si>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</si>
  <si>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</si>
  <si>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</si>
  <si>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</si>
  <si>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</si>
  <si>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</si>
  <si>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</si>
  <si>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</si>
  <si>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</si>
  <si>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</si>
  <si>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</si>
  <si>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</si>
  <si>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</si>
  <si>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</si>
  <si>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</si>
  <si>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</si>
  <si>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</si>
  <si>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</si>
  <si>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</si>
  <si>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</si>
  <si>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</si>
  <si>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</si>
  <si>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</si>
  <si>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</si>
  <si>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</si>
  <si>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</si>
  <si>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</si>
  <si>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</si>
  <si>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</si>
  <si>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</si>
  <si>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</si>
  <si>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</si>
  <si>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</si>
  <si>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</si>
  <si>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</si>
  <si>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</si>
  <si>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</si>
  <si>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</si>
  <si>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</si>
  <si>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</si>
  <si>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</si>
  <si>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</si>
  <si>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</si>
  <si>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</si>
  <si>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</si>
  <si>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</si>
  <si>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</si>
  <si>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</si>
  <si>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</si>
  <si>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</si>
  <si>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</si>
  <si>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</si>
  <si>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</si>
  <si>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</si>
  <si>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</si>
  <si>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</si>
  <si>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</si>
  <si>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</si>
  <si>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</si>
  <si>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</si>
  <si>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</si>
  <si>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</si>
  <si>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</si>
  <si>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</si>
  <si>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</si>
  <si>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</si>
  <si>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</si>
  <si>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</si>
  <si>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</si>
  <si>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</si>
  <si>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</si>
  <si>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</si>
  <si>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</si>
  <si>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</si>
  <si>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</si>
  <si>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</si>
  <si>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</si>
  <si>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</si>
  <si>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</si>
  <si>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</si>
  <si>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</si>
  <si>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</si>
  <si>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</si>
  <si>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</si>
  <si>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</si>
  <si>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</si>
  <si>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</si>
  <si>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</si>
  <si>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</si>
  <si>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</si>
  <si>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</si>
  <si>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</si>
  <si>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</si>
  <si>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</si>
  <si>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</si>
  <si>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</si>
  <si>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</si>
  <si>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</si>
  <si>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</si>
  <si>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</si>
  <si>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</si>
  <si>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</si>
  <si>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</si>
  <si>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</si>
  <si>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</si>
  <si>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</si>
  <si>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</si>
  <si>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</si>
  <si>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</si>
  <si>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</si>
  <si>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</si>
  <si>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</si>
  <si>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</si>
  <si>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</si>
  <si>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</si>
  <si>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</si>
  <si>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</si>
  <si>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</si>
  <si>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</si>
  <si>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</si>
  <si>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</si>
  <si>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</si>
  <si>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</si>
  <si>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</si>
  <si>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</si>
  <si>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</si>
  <si>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</si>
  <si>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</si>
  <si>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</si>
  <si>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</si>
  <si>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</si>
  <si>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</si>
  <si>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</si>
  <si>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</si>
  <si>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</si>
  <si>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</si>
  <si>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</si>
  <si>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</si>
  <si>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</si>
  <si>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</si>
  <si>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</si>
  <si>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</si>
  <si>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</si>
  <si>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</si>
  <si>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</si>
  <si>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</si>
  <si>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</si>
  <si>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</si>
  <si>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</si>
  <si>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</si>
  <si>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</si>
  <si>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</si>
  <si>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</si>
  <si>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</si>
  <si>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</si>
  <si>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</si>
  <si>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</si>
  <si>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</si>
  <si>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</si>
  <si>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</si>
  <si>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</si>
  <si>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</si>
  <si>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</si>
  <si>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</si>
  <si>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</si>
  <si>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</si>
  <si>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</si>
  <si>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</si>
  <si>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</si>
  <si>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</si>
  <si>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</si>
  <si>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</si>
  <si>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</si>
  <si>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</si>
  <si>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</si>
  <si>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</si>
  <si>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</si>
  <si>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</si>
  <si>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</si>
  <si>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</si>
  <si>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</si>
  <si>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</si>
  <si>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</si>
  <si>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</si>
  <si>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</si>
  <si>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</si>
  <si>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</si>
  <si>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</si>
  <si>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</si>
  <si>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</si>
  <si>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</si>
  <si>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</si>
  <si>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</si>
  <si>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</si>
  <si>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</si>
  <si>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</si>
  <si>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</si>
  <si>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</si>
  <si>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</si>
  <si>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</si>
  <si>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</si>
  <si>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</si>
  <si>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</si>
  <si>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</si>
  <si>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</si>
  <si>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</si>
  <si>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</si>
  <si>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</si>
  <si>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</si>
  <si>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</si>
  <si>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</si>
  <si>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</si>
  <si>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</si>
  <si>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</si>
  <si>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</si>
  <si>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</si>
  <si>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</si>
  <si>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</si>
  <si>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</si>
  <si>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</si>
  <si>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</si>
  <si>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</si>
  <si>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</si>
  <si>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</si>
  <si>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</si>
  <si>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</si>
  <si>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</si>
  <si>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</si>
  <si>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</si>
  <si>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</si>
  <si>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</si>
  <si>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</si>
  <si>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</si>
  <si>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</si>
  <si>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</si>
  <si>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</si>
  <si>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</si>
  <si>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</si>
  <si>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</si>
  <si>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</si>
  <si>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</si>
  <si>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</si>
  <si>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</si>
  <si>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</si>
  <si>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</si>
  <si>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</si>
  <si>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</si>
  <si>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</si>
  <si>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</si>
  <si>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</si>
  <si>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</si>
  <si>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</si>
  <si>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</si>
  <si>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</si>
  <si>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</si>
  <si>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</si>
  <si>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</si>
  <si>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</si>
  <si>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</si>
  <si>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</si>
  <si>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</si>
  <si>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</si>
  <si>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</si>
  <si>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</si>
  <si>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</si>
  <si>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</si>
  <si>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</si>
  <si>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</si>
  <si>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</si>
  <si>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</si>
  <si>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</si>
  <si>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</si>
  <si>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</si>
  <si>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</si>
  <si>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</si>
  <si>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</si>
  <si>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</si>
  <si>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</si>
  <si>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</si>
  <si>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</si>
  <si>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</si>
  <si>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</si>
  <si>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</si>
  <si>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</si>
  <si>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</si>
  <si>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</si>
  <si>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</si>
  <si>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</si>
  <si>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</si>
  <si>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</si>
  <si>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</si>
  <si>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</si>
  <si>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</si>
  <si>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</si>
  <si>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</si>
  <si>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</si>
  <si>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</si>
  <si>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</si>
  <si>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</si>
  <si>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</si>
  <si>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</si>
  <si>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</si>
  <si>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</si>
  <si>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</si>
  <si>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</si>
  <si>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</si>
  <si>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</si>
  <si>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</si>
  <si>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</si>
  <si>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</si>
  <si>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</si>
  <si>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</si>
  <si>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</si>
  <si>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</si>
  <si>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</si>
  <si>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</si>
  <si>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</si>
  <si>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</si>
  <si>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</si>
  <si>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</si>
  <si>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</si>
  <si>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</si>
  <si>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</si>
  <si>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</si>
  <si>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</si>
  <si>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</si>
  <si>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</si>
  <si>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</si>
  <si>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</si>
  <si>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</si>
  <si>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</si>
  <si>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</si>
  <si>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</si>
  <si>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</si>
  <si>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</si>
  <si>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</si>
  <si>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</si>
  <si>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</si>
  <si>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</si>
  <si>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</si>
  <si>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</si>
  <si>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</si>
  <si>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</si>
  <si>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</si>
  <si>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</si>
  <si>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</si>
  <si>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</si>
  <si>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</si>
  <si>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</si>
  <si>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</si>
  <si>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</si>
  <si>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</si>
  <si>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</si>
  <si>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</si>
  <si>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</si>
  <si>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</si>
  <si>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</si>
  <si>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</si>
  <si>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</si>
  <si>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</si>
  <si>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</si>
  <si>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</si>
  <si>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</si>
  <si>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</si>
  <si>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</si>
  <si>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</si>
  <si>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</si>
  <si>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</si>
  <si>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</si>
  <si>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</si>
  <si>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</si>
  <si>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</si>
  <si>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</si>
  <si>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</si>
  <si>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</si>
  <si>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</si>
  <si>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</si>
  <si>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</si>
  <si>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</si>
  <si>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</si>
  <si>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</si>
  <si>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</si>
  <si>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</si>
  <si>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</si>
  <si>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</si>
  <si>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</si>
  <si>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</si>
  <si>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</si>
  <si>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</si>
  <si>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</si>
  <si>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</si>
  <si>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</si>
  <si>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</si>
  <si>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</si>
  <si>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</si>
  <si>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</si>
  <si>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</si>
  <si>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</si>
  <si>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</si>
  <si>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</si>
  <si>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</si>
  <si>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</si>
  <si>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</si>
  <si>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</si>
  <si>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</si>
  <si>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</si>
  <si>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</si>
  <si>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</si>
  <si>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</si>
  <si>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</si>
  <si>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</si>
  <si>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</si>
  <si>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</si>
  <si>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</si>
  <si>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</si>
  <si>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</si>
  <si>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</si>
  <si>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</si>
  <si>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</si>
  <si>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</si>
  <si>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</si>
  <si>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</si>
  <si>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</si>
  <si>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</si>
  <si>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</si>
  <si>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</si>
  <si>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</si>
  <si>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</si>
  <si>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</si>
  <si>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</si>
  <si>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</si>
  <si>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</si>
  <si>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</si>
  <si>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</si>
  <si>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</si>
  <si>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</si>
  <si>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</si>
  <si>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</si>
  <si>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</si>
  <si>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</si>
  <si>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</si>
  <si>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</si>
  <si>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</si>
  <si>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</si>
  <si>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</si>
  <si>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</si>
  <si>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</si>
  <si>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</si>
  <si>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</si>
  <si>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</si>
  <si>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</si>
  <si>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</si>
  <si>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</si>
  <si>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</si>
  <si>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</si>
  <si>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</si>
  <si>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</si>
  <si>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</si>
  <si>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</si>
  <si>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</si>
  <si>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</si>
  <si>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</si>
  <si>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</si>
  <si>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</si>
  <si>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</si>
  <si>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</si>
  <si>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</si>
  <si>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</si>
  <si>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</si>
  <si>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</si>
  <si>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</si>
  <si>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</si>
  <si>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</si>
  <si>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</si>
  <si>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</si>
  <si>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</si>
  <si>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</si>
  <si>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</si>
  <si>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</si>
  <si>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</si>
  <si>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</si>
  <si>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</si>
  <si>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</si>
  <si>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</si>
  <si>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</si>
  <si>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</si>
  <si>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</si>
  <si>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</si>
  <si>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</si>
  <si>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</si>
  <si>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</si>
  <si>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</si>
  <si>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</si>
  <si>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</si>
  <si>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</si>
  <si>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</si>
  <si>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</si>
  <si>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</si>
  <si>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</si>
  <si>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</si>
  <si>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</si>
  <si>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</si>
  <si>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</si>
  <si>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</si>
  <si>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</si>
  <si>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</si>
  <si>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</si>
  <si>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</si>
  <si>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</si>
  <si>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</si>
  <si>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</si>
  <si>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</si>
  <si>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</si>
  <si>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</si>
  <si>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</si>
  <si>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</si>
  <si>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</si>
  <si>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</si>
  <si>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</si>
  <si>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</si>
  <si>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</si>
  <si>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</si>
  <si>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</si>
  <si>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</si>
  <si>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</si>
  <si>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</si>
  <si>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</si>
  <si>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</si>
  <si>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</si>
  <si>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</si>
  <si>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</si>
  <si>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</si>
  <si>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</si>
  <si>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</si>
  <si>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</si>
  <si>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</si>
  <si>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</si>
  <si>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</si>
  <si>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</si>
  <si>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</si>
  <si>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</si>
  <si>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</si>
  <si>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</si>
  <si>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</si>
  <si>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</si>
  <si>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</si>
  <si>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</si>
  <si>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</si>
  <si>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</si>
  <si>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</si>
  <si>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</si>
  <si>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</si>
  <si>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</si>
  <si>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</si>
  <si>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</si>
  <si>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</si>
  <si>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</si>
  <si>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</si>
  <si>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</si>
  <si>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</si>
  <si>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</si>
  <si>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</si>
  <si>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</si>
  <si>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</si>
  <si>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</si>
  <si>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</si>
  <si>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</si>
  <si>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</si>
  <si>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</si>
  <si>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</si>
  <si>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</si>
  <si>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</si>
  <si>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</si>
  <si>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</si>
  <si>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</si>
  <si>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</si>
  <si>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</si>
  <si>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</si>
  <si>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</si>
  <si>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</si>
  <si>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</si>
  <si>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</si>
  <si>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</si>
  <si>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</si>
  <si>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</si>
  <si>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</si>
  <si>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</si>
  <si>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</si>
  <si>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</si>
  <si>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</si>
  <si>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</si>
  <si>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</si>
  <si>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</si>
  <si>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</si>
  <si>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</si>
  <si>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</si>
  <si>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</si>
  <si>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</si>
  <si>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</si>
  <si>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</si>
  <si>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</si>
  <si>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</si>
  <si>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</si>
  <si>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</si>
  <si>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</si>
  <si>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</si>
  <si>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</si>
  <si>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</si>
  <si>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</si>
  <si>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</si>
  <si>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</si>
  <si>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</si>
  <si>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</si>
  <si>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</si>
  <si>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</si>
  <si>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</si>
  <si>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</si>
  <si>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</si>
  <si>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</si>
  <si>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</si>
  <si>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</si>
  <si>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</si>
  <si>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</si>
  <si>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</si>
  <si>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</si>
  <si>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</si>
  <si>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</si>
  <si>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</si>
  <si>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</si>
  <si>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</si>
  <si>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</si>
  <si>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</si>
  <si>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</si>
  <si>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</si>
  <si>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</si>
  <si>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</si>
  <si>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</si>
  <si>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</si>
  <si>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</si>
  <si>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</si>
  <si>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</si>
  <si>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</si>
  <si>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</si>
  <si>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</si>
  <si>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</si>
  <si>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</si>
  <si>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</si>
  <si>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</si>
  <si>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</si>
  <si>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</si>
  <si>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</si>
  <si>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</si>
  <si>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</si>
  <si>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</si>
  <si>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</si>
  <si>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</si>
  <si>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</si>
  <si>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</si>
  <si>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</si>
  <si>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</si>
  <si>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</si>
  <si>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</si>
  <si>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</si>
  <si>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</si>
  <si>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</si>
  <si>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</si>
  <si>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</si>
  <si>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</si>
  <si>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</si>
  <si>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</si>
  <si>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</si>
  <si>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</si>
  <si>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</si>
  <si>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</si>
  <si>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</si>
  <si>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</si>
  <si>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</si>
  <si>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</si>
  <si>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</si>
  <si>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</si>
  <si>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</si>
  <si>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</si>
  <si>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</si>
  <si>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</si>
  <si>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</si>
  <si>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</si>
  <si>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</si>
  <si>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</si>
  <si>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</si>
  <si>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</si>
  <si>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</si>
  <si>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</si>
  <si>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</si>
  <si>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</si>
  <si>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</si>
  <si>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</si>
  <si>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</si>
  <si>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</si>
  <si>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</si>
  <si>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</si>
  <si>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</si>
  <si>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</si>
  <si>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</si>
  <si>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</si>
  <si>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</si>
  <si>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</si>
  <si>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</si>
  <si>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</si>
  <si>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</si>
  <si>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</si>
  <si>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</si>
  <si>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</si>
  <si>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</si>
  <si>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</si>
  <si>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</si>
  <si>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</si>
  <si>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</si>
  <si>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</si>
  <si>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</si>
  <si>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</si>
  <si>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</si>
  <si>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</si>
  <si>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</si>
  <si>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</si>
  <si>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</si>
  <si>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</si>
  <si>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</si>
  <si>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</si>
  <si>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</si>
  <si>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</si>
  <si>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</si>
  <si>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</si>
  <si>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</si>
  <si>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</si>
  <si>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</si>
  <si>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</si>
  <si>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</si>
  <si>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</si>
  <si>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</si>
  <si>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</si>
  <si>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</si>
  <si>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</si>
  <si>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</si>
  <si>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</si>
  <si>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</si>
  <si>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</si>
  <si>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</si>
  <si>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</si>
  <si>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</si>
  <si>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</si>
  <si>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</si>
  <si>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</si>
  <si>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</si>
  <si>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</si>
  <si>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</si>
  <si>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</si>
  <si>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</si>
  <si>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</si>
  <si>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</si>
  <si>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</si>
  <si>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</si>
  <si>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</si>
  <si>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</si>
  <si>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</si>
  <si>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</si>
  <si>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</si>
  <si>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</si>
  <si>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</si>
  <si>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</si>
  <si>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</si>
  <si>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</si>
  <si>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</si>
  <si>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</si>
  <si>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</si>
  <si>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</si>
  <si>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</si>
  <si>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</si>
  <si>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</si>
  <si>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</si>
  <si>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</si>
  <si>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</si>
  <si>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</si>
  <si>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</si>
  <si>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</si>
  <si>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</si>
  <si>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</si>
  <si>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</si>
  <si>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</si>
  <si>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</si>
  <si>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</si>
  <si>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</si>
  <si>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</si>
  <si>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</si>
  <si>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</si>
  <si>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</si>
  <si>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</si>
  <si>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</si>
  <si>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</si>
  <si>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</si>
  <si>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</si>
  <si>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</si>
  <si>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</si>
  <si>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</si>
  <si>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</si>
  <si>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</si>
  <si>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</si>
  <si>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</si>
  <si>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</si>
  <si>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</si>
  <si>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</si>
  <si>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</si>
  <si>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</si>
  <si>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</si>
  <si>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</si>
  <si>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</si>
  <si>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</si>
  <si>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</si>
  <si>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</si>
  <si>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</si>
  <si>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</si>
  <si>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</si>
  <si>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</si>
  <si>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</si>
  <si>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</si>
  <si>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</si>
  <si>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</si>
  <si>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</si>
  <si>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</si>
  <si>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</si>
  <si>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</si>
  <si>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</si>
  <si>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</si>
  <si>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</si>
  <si>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</si>
  <si>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</si>
  <si>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</si>
  <si>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</si>
  <si>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</si>
  <si>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</si>
  <si>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</si>
  <si>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</si>
  <si>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</si>
  <si>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</si>
  <si>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</si>
  <si>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</si>
  <si>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</si>
  <si>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</si>
  <si>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</si>
  <si>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</si>
  <si>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</si>
  <si>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</si>
  <si>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</si>
  <si>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</si>
  <si>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</si>
  <si>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</si>
  <si>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</si>
  <si>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</si>
  <si>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</si>
  <si>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</si>
  <si>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</si>
  <si>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</si>
  <si>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</si>
  <si>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</si>
  <si>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</si>
  <si>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</si>
  <si>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</si>
  <si>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</si>
  <si>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</si>
  <si>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</si>
  <si>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</si>
  <si>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</si>
  <si>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</si>
  <si>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</si>
  <si>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</si>
  <si>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</si>
  <si>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</si>
  <si>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</si>
  <si>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</si>
  <si>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</si>
  <si>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</si>
  <si>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</si>
  <si>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</si>
  <si>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</si>
  <si>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</si>
  <si>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</si>
  <si>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</si>
  <si>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</si>
  <si>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</si>
  <si>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</si>
  <si>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</si>
  <si>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</si>
  <si>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</si>
  <si>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</si>
  <si>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</si>
  <si>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</si>
  <si>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</si>
  <si>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</si>
  <si>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</si>
  <si>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</si>
  <si>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</si>
  <si>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</si>
  <si>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</si>
  <si>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</si>
  <si>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</si>
  <si>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</si>
  <si>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</si>
  <si>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</si>
  <si>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</si>
  <si>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</si>
  <si>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</si>
  <si>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</si>
  <si>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</si>
  <si>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</si>
  <si>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</si>
  <si>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</si>
  <si>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</si>
  <si>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</si>
  <si>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</si>
  <si>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</si>
  <si>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</si>
  <si>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</si>
  <si>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</si>
  <si>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</si>
  <si>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</si>
  <si>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</si>
  <si>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</si>
  <si>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</si>
  <si>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</si>
  <si>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</si>
  <si>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</si>
  <si>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</si>
  <si>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</si>
  <si>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</si>
  <si>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</si>
  <si>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</si>
  <si>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</si>
  <si>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</si>
  <si>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</si>
  <si>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</si>
  <si>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</si>
  <si>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</si>
  <si>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</si>
  <si>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</si>
  <si>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</si>
  <si>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</si>
  <si>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</si>
  <si>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</si>
  <si>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</si>
  <si>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</si>
  <si>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</si>
  <si>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</si>
  <si>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</si>
  <si>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</si>
  <si>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</si>
  <si>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</si>
  <si>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</si>
  <si>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</si>
  <si>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</si>
  <si>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</si>
  <si>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</si>
  <si>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</si>
  <si>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</si>
  <si>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</si>
  <si>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</si>
  <si>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</si>
  <si>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</si>
  <si>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</si>
  <si>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</si>
  <si>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</si>
  <si>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</si>
  <si>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</si>
  <si>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</si>
  <si>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</si>
  <si>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</si>
  <si>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</si>
  <si>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</si>
  <si>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</si>
  <si>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</si>
  <si>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</si>
  <si>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</si>
  <si>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</si>
  <si>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</si>
  <si>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</si>
  <si>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</si>
  <si>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</si>
  <si>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</si>
  <si>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</si>
  <si>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</si>
  <si>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</si>
  <si>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</si>
  <si>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</si>
  <si>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</si>
  <si>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</si>
  <si>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</si>
  <si>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</si>
  <si>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</si>
  <si>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</si>
  <si>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</si>
  <si>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</si>
  <si>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</si>
  <si>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</si>
  <si>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</si>
  <si>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</si>
  <si>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</si>
  <si>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</si>
  <si>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</si>
  <si>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</si>
  <si>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</si>
  <si>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</si>
  <si>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</si>
  <si>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</si>
  <si>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</si>
  <si>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</si>
  <si>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</si>
  <si>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</si>
  <si>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</si>
  <si>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</si>
  <si>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</si>
  <si>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</si>
  <si>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</si>
  <si>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</si>
  <si>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</si>
  <si>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</si>
  <si>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</si>
  <si>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</si>
  <si>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</si>
  <si>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</si>
  <si>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</si>
  <si>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</si>
  <si>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</si>
  <si>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</si>
  <si>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</si>
  <si>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</si>
  <si>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</si>
  <si>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</si>
  <si>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</si>
  <si>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</si>
  <si>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</si>
  <si>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</si>
  <si>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</si>
  <si>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</si>
  <si>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</si>
  <si>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</si>
  <si>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</si>
  <si>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</si>
  <si>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</si>
  <si>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</si>
  <si>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</si>
  <si>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</si>
  <si>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</si>
  <si>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</si>
  <si>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</si>
  <si>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</si>
  <si>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</si>
  <si>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</si>
  <si>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</si>
  <si>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</si>
  <si>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</si>
  <si>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</si>
  <si>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</si>
  <si>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</si>
  <si>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</si>
  <si>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</si>
  <si>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</si>
  <si>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</si>
  <si>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</si>
  <si>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</si>
  <si>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</si>
  <si>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</si>
  <si>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</si>
  <si>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</si>
  <si>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</si>
  <si>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</si>
  <si>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</si>
  <si>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</si>
  <si>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</si>
  <si>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</si>
  <si>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</si>
  <si>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</si>
  <si>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</si>
  <si>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</si>
  <si>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</si>
  <si>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</si>
  <si>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</si>
  <si>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</si>
  <si>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</si>
  <si>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</si>
  <si>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</si>
  <si>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</si>
  <si>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</si>
  <si>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</si>
  <si>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</si>
  <si>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</si>
  <si>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</si>
  <si>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</si>
  <si>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</si>
  <si>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</si>
  <si>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</si>
  <si>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</si>
  <si>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</si>
  <si>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</si>
  <si>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</si>
  <si>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</si>
  <si>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</si>
  <si>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</si>
  <si>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</si>
  <si>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</si>
  <si>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</si>
  <si>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</si>
  <si>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</si>
  <si>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</si>
  <si>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</si>
  <si>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</si>
  <si>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</si>
  <si>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</si>
  <si>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</si>
  <si>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</si>
  <si>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</si>
  <si>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</si>
  <si>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</si>
  <si>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</si>
  <si>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</si>
  <si>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</si>
  <si>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</si>
  <si>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</si>
  <si>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</si>
  <si>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</si>
  <si>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</si>
  <si>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</si>
  <si>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</si>
  <si>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</si>
  <si>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</si>
  <si>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</si>
  <si>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</si>
  <si>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</si>
  <si>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</si>
  <si>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</si>
  <si>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</si>
  <si>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</si>
  <si>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</si>
  <si>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</si>
  <si>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</si>
  <si>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</si>
  <si>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</si>
  <si>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</si>
  <si>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</si>
  <si>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</si>
  <si>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</si>
  <si>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</si>
  <si>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</si>
  <si>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</si>
  <si>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</si>
  <si>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</si>
  <si>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</si>
  <si>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</si>
  <si>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</si>
  <si>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</si>
  <si>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</si>
  <si>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</si>
  <si>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</si>
  <si>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</si>
  <si>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</si>
  <si>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</si>
  <si>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</si>
  <si>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</si>
  <si>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</si>
  <si>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</si>
  <si>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</si>
  <si>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</si>
  <si>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</si>
  <si>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</si>
  <si>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</si>
  <si>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</si>
  <si>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</si>
  <si>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</si>
  <si>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</si>
  <si>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</si>
  <si>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</si>
  <si>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</si>
  <si>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</si>
  <si>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</si>
  <si>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</si>
  <si>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</si>
  <si>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</si>
  <si>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</si>
  <si>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</si>
  <si>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</si>
  <si>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</si>
  <si>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</si>
  <si>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</si>
  <si>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</si>
  <si>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</si>
  <si>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</si>
  <si>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</si>
  <si>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</si>
  <si>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</si>
  <si>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</si>
  <si>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</si>
  <si>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</si>
  <si>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</si>
  <si>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</si>
  <si>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</si>
  <si>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</si>
  <si>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</si>
  <si>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</si>
  <si>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</si>
  <si>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</si>
  <si>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</si>
  <si>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</si>
  <si>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</si>
  <si>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</si>
  <si>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</si>
  <si>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</si>
  <si>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</si>
  <si>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</si>
  <si>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</si>
  <si>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</si>
  <si>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</si>
  <si>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</si>
  <si>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</si>
  <si>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</si>
  <si>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</si>
  <si>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</si>
  <si>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</si>
  <si>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</si>
  <si>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</si>
  <si>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</si>
  <si>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</si>
  <si>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</si>
  <si>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</si>
  <si>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</si>
  <si>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</si>
  <si>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</si>
  <si>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</si>
  <si>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</si>
  <si>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</si>
  <si>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</si>
  <si>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</si>
  <si>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</si>
  <si>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</si>
  <si>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</si>
  <si>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</si>
  <si>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</si>
  <si>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</si>
  <si>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</si>
  <si>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</si>
  <si>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</si>
  <si>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</si>
  <si>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</si>
  <si>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</si>
  <si>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</si>
  <si>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</si>
  <si>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</si>
  <si>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</si>
  <si>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</si>
  <si>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</si>
  <si>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</si>
  <si>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</si>
  <si>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</si>
  <si>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</si>
  <si>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</si>
  <si>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</si>
  <si>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</si>
  <si>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</si>
  <si>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</si>
  <si>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</si>
  <si>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</si>
  <si>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</si>
  <si>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</si>
  <si>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</si>
  <si>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</si>
  <si>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</si>
  <si>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</si>
  <si>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</si>
  <si>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</si>
  <si>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</si>
  <si>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</si>
  <si>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</si>
  <si>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</si>
  <si>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</si>
  <si>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</si>
  <si>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</si>
  <si>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</si>
  <si>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</si>
  <si>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</si>
  <si>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</si>
  <si>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</si>
  <si>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</si>
  <si>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</si>
  <si>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</si>
  <si>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</si>
  <si>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</si>
  <si>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</si>
  <si>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</si>
  <si>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</si>
  <si>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</si>
  <si>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</si>
  <si>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</si>
  <si>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</si>
  <si>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</si>
  <si>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</si>
  <si>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</si>
  <si>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</si>
  <si>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</si>
  <si>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</si>
  <si>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</si>
  <si>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</si>
  <si>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</si>
  <si>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</si>
  <si>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</si>
  <si>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</si>
  <si>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</si>
  <si>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</si>
  <si>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</si>
  <si>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</si>
  <si>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</si>
  <si>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</si>
  <si>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</si>
  <si>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</si>
  <si>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</si>
  <si>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</si>
  <si>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</si>
  <si>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</si>
  <si>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</si>
  <si>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</si>
  <si>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</si>
  <si>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</si>
  <si>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</si>
  <si>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</si>
  <si>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</si>
  <si>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</si>
  <si>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</si>
  <si>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</si>
  <si>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</si>
  <si>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</si>
  <si>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</si>
  <si>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</si>
  <si>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</si>
  <si>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</si>
  <si>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</si>
  <si>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</si>
  <si>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</si>
  <si>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</si>
  <si>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</si>
  <si>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</si>
  <si>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</si>
  <si>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</si>
  <si>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</si>
  <si>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</si>
  <si>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</si>
  <si>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</si>
  <si>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</si>
  <si>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</si>
  <si>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</si>
  <si>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</si>
  <si>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</si>
  <si>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</si>
  <si>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</si>
  <si>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</si>
  <si>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</si>
  <si>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</si>
  <si>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</si>
  <si>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</si>
  <si>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</si>
  <si>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</si>
  <si>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</si>
  <si>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</si>
  <si>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</si>
  <si>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</si>
  <si>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</si>
  <si>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</si>
  <si>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</si>
  <si>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</si>
  <si>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</si>
  <si>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</si>
  <si>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</si>
  <si>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</si>
  <si>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</si>
  <si>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</si>
  <si>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</si>
  <si>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</si>
  <si>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</si>
  <si>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</si>
  <si>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</si>
  <si>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</si>
  <si>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</si>
  <si>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</si>
  <si>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</si>
  <si>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</si>
  <si>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</si>
  <si>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</si>
  <si>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</si>
  <si>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</si>
  <si>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</si>
  <si>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</si>
  <si>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</si>
  <si>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</si>
  <si>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</si>
  <si>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</si>
  <si>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</si>
  <si>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</si>
  <si>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</si>
  <si>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</si>
  <si>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</si>
  <si>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</si>
  <si>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</si>
  <si>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</si>
  <si>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</si>
  <si>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</si>
  <si>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</si>
  <si>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</si>
  <si>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</si>
  <si>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</si>
  <si>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</si>
  <si>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</si>
  <si>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</si>
  <si>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</si>
  <si>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</si>
  <si>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</si>
  <si>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</si>
  <si>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</si>
  <si>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</si>
  <si>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</si>
  <si>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</si>
  <si>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</si>
  <si>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</si>
  <si>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</si>
  <si>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</si>
  <si>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</si>
  <si>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</si>
  <si>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</si>
  <si>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</si>
  <si>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</si>
  <si>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</si>
  <si>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</si>
  <si>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</si>
  <si>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</si>
  <si>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</si>
  <si>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</si>
  <si>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</si>
  <si>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</si>
  <si>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</si>
  <si>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</si>
  <si>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</si>
  <si>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</si>
  <si>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</si>
  <si>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</si>
  <si>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</si>
  <si>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</si>
  <si>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</si>
  <si>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</si>
  <si>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</si>
  <si>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</si>
  <si>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</si>
  <si>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</si>
  <si>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</si>
  <si>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</si>
  <si>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</si>
  <si>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</si>
  <si>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</si>
  <si>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</si>
  <si>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</si>
  <si>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</si>
  <si>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</si>
  <si>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</si>
  <si>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</si>
  <si>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</si>
  <si>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</si>
  <si>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</si>
  <si>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</si>
  <si>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</si>
  <si>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</si>
  <si>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</si>
  <si>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</si>
  <si>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</si>
  <si>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</si>
  <si>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</si>
  <si>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</si>
  <si>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</si>
  <si>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</si>
  <si>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</si>
  <si>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</si>
  <si>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</si>
  <si>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</si>
  <si>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</si>
  <si>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</si>
  <si>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</si>
  <si>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</si>
  <si>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</si>
  <si>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</si>
  <si>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</si>
  <si>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</si>
  <si>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</si>
  <si>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</si>
  <si>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</si>
  <si>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</si>
  <si>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</si>
  <si>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</si>
  <si>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</si>
  <si>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</si>
  <si>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</si>
  <si>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</si>
  <si>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</si>
  <si>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</si>
  <si>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</si>
  <si>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</si>
  <si>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</si>
  <si>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</si>
  <si>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</si>
  <si>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</si>
  <si>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</si>
  <si>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</si>
  <si>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</si>
  <si>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</si>
  <si>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</si>
  <si>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</si>
  <si>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</si>
  <si>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</si>
  <si>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</si>
  <si>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</si>
  <si>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</si>
  <si>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</si>
  <si>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</si>
  <si>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</si>
  <si>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</si>
  <si>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</si>
  <si>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</si>
  <si>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</si>
  <si>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</si>
  <si>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</si>
  <si>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</si>
  <si>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</si>
  <si>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</si>
  <si>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</si>
  <si>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</si>
  <si>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</si>
  <si>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</si>
  <si>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</si>
  <si>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</si>
  <si>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</si>
  <si>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</si>
  <si>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</si>
  <si>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</si>
  <si>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</si>
  <si>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</si>
  <si>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</si>
  <si>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</si>
  <si>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</si>
  <si>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</si>
  <si>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</si>
  <si>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</si>
  <si>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</si>
  <si>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</si>
  <si>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</si>
  <si>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</si>
  <si>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</si>
  <si>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</si>
  <si>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</si>
  <si>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</si>
  <si>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</si>
  <si>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</si>
  <si>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</si>
  <si>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</si>
  <si>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</si>
  <si>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</si>
  <si>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</si>
  <si>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</si>
  <si>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</si>
  <si>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</si>
  <si>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</si>
  <si>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</si>
  <si>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</si>
  <si>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</si>
  <si>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</si>
  <si>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</si>
  <si>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</si>
  <si>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</si>
  <si>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</si>
  <si>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</si>
  <si>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</si>
  <si>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</si>
  <si>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</si>
  <si>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</si>
  <si>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</si>
  <si>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</si>
  <si>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</si>
  <si>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</si>
  <si>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</si>
  <si>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</si>
  <si>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</si>
  <si>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</si>
  <si>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</si>
  <si>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</si>
  <si>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</si>
  <si>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</si>
  <si>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</si>
  <si>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</si>
  <si>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</si>
  <si>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</si>
  <si>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</si>
  <si>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</si>
  <si>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</si>
  <si>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</si>
  <si>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</si>
  <si>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</si>
  <si>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</si>
  <si>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</si>
  <si>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</si>
  <si>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</si>
  <si>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</si>
  <si>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</si>
  <si>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</si>
  <si>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</si>
  <si>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</si>
  <si>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</si>
  <si>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</si>
  <si>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</si>
  <si>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</si>
  <si>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</si>
  <si>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</si>
  <si>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</si>
  <si>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</si>
  <si>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</si>
  <si>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</si>
  <si>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</si>
  <si>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</si>
  <si>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</si>
  <si>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</si>
  <si>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</si>
  <si>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</si>
  <si>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</si>
  <si>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</si>
  <si>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</si>
  <si>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</si>
  <si>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</si>
  <si>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</si>
  <si>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</si>
  <si>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</si>
  <si>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</si>
  <si>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</si>
  <si>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</si>
  <si>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</si>
  <si>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</si>
  <si>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</si>
  <si>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</si>
  <si>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</si>
  <si>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</si>
  <si>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</si>
  <si>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</si>
  <si>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</si>
  <si>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</si>
  <si>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</si>
  <si>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</si>
  <si>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</si>
  <si>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</si>
  <si>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</si>
  <si>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</si>
  <si>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</si>
  <si>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</si>
  <si>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</si>
  <si>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</si>
  <si>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</si>
  <si>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</si>
  <si>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</si>
  <si>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</si>
  <si>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</si>
  <si>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</si>
  <si>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</si>
  <si>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</si>
  <si>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</si>
  <si>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</si>
  <si>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</si>
  <si>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</si>
  <si>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</si>
  <si>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</si>
  <si>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</si>
  <si>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</si>
  <si>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</si>
  <si>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</si>
  <si>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</si>
  <si>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</si>
  <si>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</si>
  <si>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</si>
  <si>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</si>
  <si>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</si>
  <si>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</si>
  <si>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</si>
  <si>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</si>
  <si>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</si>
  <si>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</si>
  <si>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</si>
  <si>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</si>
  <si>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</si>
  <si>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</si>
  <si>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</si>
  <si>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</si>
  <si>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</si>
  <si>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</si>
  <si>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</si>
  <si>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</si>
  <si>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</si>
  <si>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</si>
  <si>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</si>
  <si>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</si>
  <si>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</si>
  <si>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</si>
  <si>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</si>
  <si>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</si>
  <si>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</si>
  <si>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</si>
  <si>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</si>
  <si>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</si>
  <si>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</si>
  <si>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</si>
  <si>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</si>
  <si>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</si>
  <si>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</si>
  <si>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</si>
  <si>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</si>
  <si>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</si>
  <si>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</si>
  <si>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</si>
  <si>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</si>
  <si>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</si>
  <si>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</si>
  <si>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</si>
  <si>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</si>
  <si>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</si>
  <si>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</si>
  <si>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</si>
  <si>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</si>
  <si>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</si>
  <si>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</si>
  <si>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</si>
  <si>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</si>
  <si>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</si>
  <si>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</si>
  <si>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</si>
  <si>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</si>
  <si>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</si>
  <si>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</si>
  <si>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</si>
  <si>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</si>
  <si>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</si>
  <si>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</si>
  <si>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</si>
  <si>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</si>
  <si>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</si>
  <si>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</si>
  <si>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</si>
  <si>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</si>
  <si>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</si>
  <si>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</si>
  <si>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</si>
  <si>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</si>
  <si>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</si>
  <si>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</si>
  <si>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</si>
  <si>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</si>
  <si>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</si>
  <si>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</si>
  <si>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</si>
  <si>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</si>
  <si>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</si>
  <si>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</si>
  <si>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</si>
  <si>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</si>
  <si>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</si>
  <si>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</si>
  <si>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</si>
  <si>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</si>
  <si>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</si>
  <si>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</si>
  <si>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</si>
  <si>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</si>
  <si>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</si>
  <si>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</si>
  <si>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</si>
  <si>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</si>
  <si>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</si>
  <si>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</si>
  <si>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</si>
  <si>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</si>
  <si>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</si>
  <si>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</si>
  <si>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</si>
  <si>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</si>
  <si>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</si>
  <si>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</si>
  <si>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</si>
  <si>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</si>
  <si>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</si>
  <si>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</si>
  <si>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</si>
  <si>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</si>
  <si>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</si>
  <si>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</si>
  <si>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</si>
  <si>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</si>
  <si>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</si>
  <si>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</si>
  <si>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</si>
  <si>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</si>
  <si>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</si>
  <si>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</si>
  <si>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</si>
  <si>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</si>
  <si>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</si>
  <si>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</si>
  <si>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</si>
  <si>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</si>
  <si>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</si>
  <si>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</si>
  <si>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</si>
  <si>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</si>
  <si>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</si>
  <si>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</si>
  <si>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</si>
  <si>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</si>
  <si>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</si>
  <si>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</si>
  <si>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</si>
  <si>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</si>
  <si>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</si>
  <si>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</si>
  <si>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</si>
  <si>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</si>
  <si>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</si>
  <si>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</si>
  <si>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</si>
  <si>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</si>
  <si>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</si>
  <si>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</si>
  <si>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</si>
  <si>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</si>
  <si>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</si>
  <si>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</si>
  <si>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</si>
  <si>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</si>
  <si>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</si>
  <si>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</si>
  <si>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</si>
  <si>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</si>
  <si>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</si>
  <si>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</si>
  <si>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</si>
  <si>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</si>
  <si>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</si>
  <si>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</si>
  <si>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</si>
  <si>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</si>
  <si>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</si>
  <si>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</si>
  <si>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</si>
  <si>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</si>
  <si>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</si>
  <si>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</si>
  <si>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</si>
  <si>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</si>
  <si>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</si>
  <si>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</si>
  <si>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</si>
  <si>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</si>
  <si>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</si>
  <si>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</si>
  <si>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</si>
  <si>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</si>
  <si>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</si>
  <si>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</si>
  <si>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</si>
  <si>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</si>
  <si>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</si>
  <si>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</si>
  <si>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</si>
  <si>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</si>
  <si>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</si>
  <si>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</si>
  <si>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</si>
  <si>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</si>
  <si>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</si>
  <si>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</si>
  <si>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</si>
  <si>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</si>
  <si>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</si>
  <si>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</si>
  <si>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</si>
  <si>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</si>
  <si>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</si>
  <si>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</si>
  <si>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</si>
  <si>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</si>
  <si>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</si>
  <si>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</si>
  <si>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</si>
  <si>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</si>
  <si>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</si>
  <si>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</si>
  <si>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</si>
  <si>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</si>
  <si>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</si>
  <si>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</si>
  <si>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</si>
  <si>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</si>
  <si>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</si>
  <si>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</si>
  <si>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</si>
  <si>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</si>
  <si>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</si>
  <si>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</si>
  <si>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</si>
  <si>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</si>
  <si>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</si>
  <si>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</si>
  <si>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</si>
  <si>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</si>
  <si>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</si>
  <si>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</si>
  <si>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</si>
  <si>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</si>
  <si>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</si>
  <si>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</si>
  <si>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</si>
  <si>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</si>
  <si>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</si>
  <si>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</si>
  <si>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</si>
  <si>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</si>
  <si>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</si>
  <si>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</si>
  <si>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</si>
  <si>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</si>
  <si>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</si>
  <si>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</si>
  <si>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</si>
  <si>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</si>
  <si>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</si>
  <si>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</si>
  <si>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</si>
  <si>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</si>
  <si>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</si>
  <si>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</si>
  <si>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</si>
  <si>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</si>
  <si>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</si>
  <si>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</si>
  <si>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</si>
  <si>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</si>
  <si>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</si>
  <si>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</si>
  <si>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</si>
  <si>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</si>
  <si>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</si>
  <si>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</si>
  <si>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</si>
  <si>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</si>
  <si>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</si>
  <si>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</si>
  <si>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</si>
  <si>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</si>
  <si>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</si>
  <si>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</si>
  <si>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</si>
  <si>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</si>
  <si>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</si>
  <si>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</si>
  <si>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</si>
  <si>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</si>
  <si>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</si>
  <si>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</si>
  <si>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</si>
  <si>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</si>
  <si>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</si>
  <si>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</si>
  <si>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</si>
  <si>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</si>
  <si>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</si>
  <si>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</si>
  <si>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</si>
  <si>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</si>
  <si>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</si>
  <si>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</si>
  <si>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</si>
  <si>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</si>
  <si>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</si>
  <si>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</si>
  <si>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</si>
  <si>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</si>
  <si>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</si>
  <si>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</si>
  <si>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</si>
  <si>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</si>
  <si>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</si>
  <si>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</si>
  <si>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</si>
  <si>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</si>
  <si>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</si>
  <si>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</si>
  <si>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</si>
  <si>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</si>
  <si>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</si>
  <si>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</si>
  <si>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</si>
  <si>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</si>
  <si>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</si>
  <si>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</si>
  <si>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</si>
  <si>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</si>
  <si>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</si>
  <si>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</si>
  <si>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</si>
  <si>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</si>
  <si>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</si>
  <si>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</si>
  <si>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</si>
  <si>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</si>
  <si>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</si>
  <si>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</si>
  <si>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</si>
  <si>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</si>
  <si>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</si>
  <si>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</si>
  <si>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</si>
  <si>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</si>
  <si>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</si>
  <si>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</si>
  <si>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</si>
  <si>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</si>
  <si>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</si>
  <si>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</si>
  <si>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</si>
  <si>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</si>
  <si>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</si>
  <si>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</si>
  <si>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</si>
  <si>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</si>
  <si>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</si>
  <si>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</si>
  <si>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</si>
  <si>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</si>
  <si>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</si>
  <si>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</si>
  <si>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</si>
  <si>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</si>
  <si>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</si>
  <si>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</si>
  <si>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</si>
  <si>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</si>
  <si>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</si>
  <si>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</si>
  <si>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</si>
  <si>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</si>
  <si>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</si>
  <si>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</si>
  <si>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</si>
  <si>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</si>
  <si>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</si>
  <si>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</si>
  <si>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</si>
  <si>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</si>
  <si>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</si>
  <si>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</si>
  <si>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</si>
  <si>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</si>
  <si>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</si>
  <si>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</si>
  <si>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</si>
  <si>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</si>
  <si>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</si>
  <si>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</si>
  <si>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</si>
  <si>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</si>
  <si>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</si>
  <si>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</si>
  <si>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</si>
  <si>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</si>
  <si>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</si>
  <si>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</si>
  <si>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</si>
  <si>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</si>
  <si>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</si>
  <si>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</si>
  <si>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</si>
  <si>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</si>
  <si>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</si>
  <si>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</si>
  <si>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</si>
  <si>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</si>
  <si>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</si>
  <si>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</si>
  <si>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</si>
  <si>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</si>
  <si>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</si>
  <si>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</si>
  <si>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</si>
  <si>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</si>
  <si>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</si>
  <si>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</si>
  <si>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</si>
  <si>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</si>
  <si>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</si>
  <si>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</si>
  <si>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</si>
  <si>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</si>
  <si>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</si>
  <si>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</si>
  <si>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</si>
  <si>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</si>
  <si>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</si>
  <si>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</si>
  <si>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</si>
  <si>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</si>
  <si>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</si>
  <si>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</si>
  <si>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</si>
  <si>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</si>
  <si>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</si>
  <si>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</si>
  <si>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</si>
  <si>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</si>
  <si>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</si>
  <si>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</si>
  <si>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</si>
  <si>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</si>
  <si>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</si>
  <si>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</si>
  <si>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</si>
  <si>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</si>
  <si>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</si>
  <si>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</si>
  <si>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</si>
  <si>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</si>
  <si>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</si>
  <si>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</si>
  <si>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</si>
  <si>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</si>
  <si>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</si>
  <si>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</si>
  <si>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</si>
  <si>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</si>
  <si>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</si>
  <si>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</si>
  <si>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</si>
  <si>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</si>
  <si>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</si>
  <si>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</si>
  <si>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</si>
  <si>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</si>
  <si>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</si>
  <si>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</si>
  <si>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</si>
  <si>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</si>
  <si>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</si>
  <si>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</si>
  <si>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</si>
  <si>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</si>
  <si>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</si>
  <si>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</si>
  <si>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</si>
  <si>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</si>
  <si>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</si>
  <si>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</si>
  <si>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</si>
  <si>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</si>
  <si>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</si>
  <si>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</si>
  <si>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</si>
  <si>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</si>
  <si>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</si>
  <si>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</si>
  <si>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</si>
  <si>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</si>
  <si>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</si>
  <si>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</si>
  <si>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</si>
  <si>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</si>
  <si>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</si>
  <si>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</si>
  <si>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</si>
  <si>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</si>
  <si>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</si>
  <si>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</si>
  <si>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</si>
  <si>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</si>
  <si>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</si>
  <si>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</si>
  <si>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</si>
  <si>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</si>
  <si>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</si>
  <si>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</si>
  <si>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</si>
  <si>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</si>
  <si>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</si>
  <si>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</si>
  <si>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</si>
  <si>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</si>
  <si>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</si>
  <si>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</si>
  <si>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</si>
  <si>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</si>
  <si>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</si>
  <si>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</si>
  <si>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</si>
  <si>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</si>
  <si>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</si>
  <si>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</si>
  <si>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</si>
  <si>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</si>
  <si>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</si>
  <si>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</si>
  <si>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</si>
  <si>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</si>
  <si>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</si>
  <si>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</si>
  <si>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</si>
  <si>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</si>
  <si>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</si>
  <si>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</si>
  <si>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</si>
  <si>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</si>
  <si>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</si>
  <si>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</si>
  <si>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</si>
  <si>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</si>
  <si>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</si>
  <si>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</si>
  <si>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</si>
  <si>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</si>
  <si>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</si>
  <si>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</si>
  <si>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</si>
  <si>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</si>
  <si>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</si>
  <si>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</si>
  <si>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</si>
  <si>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</si>
  <si>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</si>
  <si>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</si>
  <si>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</si>
  <si>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</si>
  <si>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</si>
  <si>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</si>
  <si>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</si>
  <si>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</si>
  <si>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</si>
  <si>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</si>
  <si>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</si>
  <si>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</si>
  <si>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</si>
  <si>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</si>
  <si>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</si>
  <si>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</si>
  <si>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</si>
  <si>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</si>
  <si>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</si>
  <si>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</si>
  <si>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</si>
  <si>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</si>
  <si>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</si>
  <si>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</si>
  <si>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</si>
  <si>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</si>
  <si>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</si>
  <si>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</si>
  <si>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</si>
  <si>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</si>
  <si>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</si>
  <si>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</si>
  <si>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</si>
  <si>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</si>
  <si>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</si>
  <si>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</si>
  <si>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</si>
  <si>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</si>
  <si>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</si>
  <si>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</si>
  <si>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</si>
  <si>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</si>
  <si>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</si>
  <si>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</si>
  <si>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</si>
  <si>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</si>
  <si>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</si>
  <si>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</si>
  <si>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</si>
  <si>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</si>
  <si>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</si>
  <si>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</si>
  <si>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</si>
  <si>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</si>
  <si>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</si>
  <si>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</si>
  <si>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</si>
  <si>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</si>
  <si>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</si>
  <si>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</si>
  <si>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</si>
  <si>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</si>
  <si>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</si>
  <si>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</si>
  <si>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</si>
  <si>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</si>
  <si>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</si>
  <si>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</si>
  <si>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</si>
  <si>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</si>
  <si>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</si>
  <si>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</si>
  <si>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</si>
  <si>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</si>
  <si>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</si>
  <si>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</si>
  <si>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</si>
  <si>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</si>
  <si>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</si>
  <si>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</si>
  <si>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</si>
  <si>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</si>
  <si>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</si>
  <si>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</si>
  <si>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</si>
  <si>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</si>
  <si>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</si>
  <si>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</si>
  <si>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</si>
  <si>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</si>
  <si>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</si>
  <si>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</si>
  <si>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</si>
  <si>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</si>
  <si>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</si>
  <si>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</si>
  <si>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</si>
  <si>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</si>
  <si>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</si>
  <si>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</si>
  <si>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</si>
  <si>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</si>
  <si>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</si>
  <si>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</si>
  <si>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</si>
  <si>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</si>
  <si>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</si>
  <si>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</si>
  <si>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</si>
  <si>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</si>
  <si>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</si>
  <si>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</si>
  <si>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</si>
  <si>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</si>
  <si>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</si>
  <si>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</si>
  <si>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</si>
  <si>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</si>
  <si>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</si>
  <si>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</si>
  <si>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</si>
  <si>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</si>
  <si>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</si>
  <si>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</si>
  <si>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</si>
  <si>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</si>
  <si>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</si>
  <si>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</si>
  <si>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</si>
  <si>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</si>
  <si>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</si>
  <si>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</si>
  <si>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</si>
  <si>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</si>
  <si>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</si>
  <si>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</si>
  <si>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</si>
  <si>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</si>
  <si>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</si>
  <si>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</si>
  <si>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</si>
  <si>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</si>
  <si>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</si>
  <si>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</si>
  <si>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</si>
  <si>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</si>
  <si>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</si>
  <si>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</si>
  <si>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</si>
  <si>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</si>
  <si>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</si>
  <si>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</si>
  <si>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</si>
  <si>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</si>
  <si>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</si>
  <si>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</si>
  <si>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</si>
  <si>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</si>
  <si>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</si>
  <si>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</si>
  <si>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</si>
  <si>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</si>
  <si>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</si>
  <si>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</si>
  <si>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</si>
  <si>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</si>
  <si>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</si>
  <si>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</si>
  <si>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</si>
  <si>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</si>
  <si>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</si>
  <si>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</si>
  <si>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</si>
  <si>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</si>
  <si>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</si>
  <si>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</si>
  <si>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</si>
  <si>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</si>
  <si>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</si>
  <si>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</si>
  <si>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</si>
  <si>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</si>
  <si>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</si>
  <si>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</si>
  <si>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</si>
  <si>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</si>
  <si>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</si>
  <si>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</si>
  <si>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</si>
  <si>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</si>
  <si>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</si>
  <si>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</si>
  <si>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</si>
  <si>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</si>
  <si>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</si>
  <si>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</si>
  <si>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</si>
  <si>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</si>
  <si>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</si>
  <si>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</si>
  <si>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</si>
  <si>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</si>
  <si>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</si>
  <si>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</si>
  <si>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</si>
  <si>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</si>
  <si>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</si>
  <si>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</si>
  <si>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</si>
  <si>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</si>
  <si>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</si>
  <si>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</si>
  <si>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</si>
  <si>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</si>
  <si>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</si>
  <si>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</si>
  <si>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</si>
  <si>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</si>
  <si>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</si>
  <si>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</si>
  <si>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</si>
  <si>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</si>
  <si>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</si>
  <si>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</si>
  <si>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</si>
  <si>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</si>
  <si>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</si>
  <si>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</si>
  <si>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</si>
  <si>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</si>
  <si>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</si>
  <si>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</si>
  <si>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</si>
  <si>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</si>
  <si>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</si>
  <si>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</si>
  <si>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</si>
  <si>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</si>
  <si>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</si>
  <si>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</si>
  <si>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</si>
  <si>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</si>
  <si>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</si>
  <si>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</si>
  <si>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</si>
  <si>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</si>
  <si>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</si>
  <si>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</si>
  <si>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</si>
  <si>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</si>
  <si>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</si>
  <si>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</si>
  <si>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</si>
  <si>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</si>
  <si>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</si>
  <si>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</si>
  <si>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</si>
  <si>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</si>
  <si>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</si>
  <si>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</si>
  <si>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</si>
  <si>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</si>
  <si>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</si>
  <si>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</si>
  <si>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</si>
  <si>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</si>
  <si>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</si>
  <si>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</si>
  <si>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</si>
  <si>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</si>
  <si>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</si>
  <si>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</si>
  <si>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</si>
  <si>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</si>
  <si>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</si>
  <si>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</si>
  <si>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</si>
  <si>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</si>
  <si>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</si>
  <si>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</si>
  <si>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</si>
  <si>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</si>
  <si>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</si>
  <si>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</si>
  <si>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</si>
  <si>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</si>
  <si>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</si>
  <si>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</si>
  <si>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</si>
  <si>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</si>
  <si>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</si>
  <si>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</si>
  <si>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</si>
  <si>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</si>
  <si>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</si>
  <si>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</si>
  <si>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</si>
  <si>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</si>
  <si>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</si>
  <si>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</si>
  <si>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</si>
  <si>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</si>
  <si>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</si>
  <si>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</si>
  <si>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</si>
  <si>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</si>
  <si>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</si>
  <si>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</si>
  <si>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</si>
  <si>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</si>
  <si>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</si>
  <si>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</si>
  <si>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</si>
  <si>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</si>
  <si>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</si>
  <si>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</si>
  <si>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</si>
  <si>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</si>
  <si>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</si>
  <si>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</si>
  <si>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</si>
  <si>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</si>
  <si>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</si>
  <si>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</si>
  <si>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</si>
  <si>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</si>
  <si>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</si>
  <si>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</si>
  <si>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</si>
  <si>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</si>
  <si>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</si>
  <si>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</si>
  <si>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</si>
  <si>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</si>
  <si>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</si>
  <si>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</si>
  <si>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</si>
  <si>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</si>
  <si>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</si>
  <si>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</si>
  <si>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</si>
  <si>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</si>
  <si>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</si>
  <si>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</si>
  <si>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</si>
  <si>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</si>
  <si>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</si>
  <si>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</si>
  <si>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</si>
  <si>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</si>
  <si>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</si>
  <si>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</si>
  <si>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</si>
  <si>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</si>
  <si>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</si>
  <si>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</si>
  <si>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</si>
  <si>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</si>
  <si>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</si>
  <si>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</si>
  <si>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</si>
  <si>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</si>
  <si>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</si>
  <si>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</si>
  <si>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</si>
  <si>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</si>
  <si>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</si>
  <si>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</si>
  <si>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</si>
  <si>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</si>
  <si>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</si>
  <si>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</si>
  <si>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</si>
  <si>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</si>
  <si>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</si>
  <si>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</si>
  <si>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</si>
  <si>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</si>
  <si>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</si>
  <si>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</si>
  <si>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</si>
  <si>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</si>
  <si>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</si>
  <si>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</si>
  <si>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</si>
  <si>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</si>
  <si>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</si>
  <si>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</si>
  <si>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</si>
  <si>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</si>
  <si>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</si>
  <si>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</si>
  <si>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</si>
  <si>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</si>
  <si>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</si>
  <si>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</si>
  <si>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</si>
  <si>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</si>
  <si>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</si>
  <si>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</si>
  <si>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</si>
  <si>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</si>
  <si>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</si>
  <si>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</si>
  <si>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</si>
  <si>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</si>
  <si>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</si>
  <si>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</si>
  <si>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</si>
  <si>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</si>
  <si>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</si>
  <si>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</si>
  <si>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</si>
  <si>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</si>
  <si>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</si>
  <si>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</si>
  <si>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</si>
  <si>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</si>
  <si>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</si>
  <si>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</si>
  <si>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</si>
  <si>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</si>
  <si>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</si>
  <si>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</si>
  <si>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</si>
  <si>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</si>
  <si>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</si>
  <si>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</si>
  <si>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</si>
  <si>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</si>
  <si>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</si>
  <si>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</si>
  <si>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</si>
  <si>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</si>
  <si>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</si>
  <si>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</si>
  <si>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</si>
  <si>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</si>
  <si>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</si>
  <si>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</si>
  <si>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</si>
  <si>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</si>
  <si>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</si>
  <si>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</si>
  <si>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</si>
  <si>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</si>
  <si>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</si>
  <si>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</si>
  <si>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</si>
  <si>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</si>
  <si>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</si>
  <si>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</si>
  <si>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</si>
  <si>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</si>
  <si>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</si>
  <si>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</si>
  <si>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</si>
  <si>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</si>
  <si>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</si>
  <si>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</si>
  <si>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</si>
  <si>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</si>
  <si>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</si>
  <si>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</si>
  <si>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</si>
  <si>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</si>
  <si>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</si>
  <si>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</si>
  <si>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</si>
  <si>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</si>
  <si>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</si>
  <si>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</si>
  <si>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</si>
  <si>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</si>
  <si>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</si>
  <si>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</si>
  <si>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</si>
  <si>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</si>
  <si>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</si>
  <si>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</si>
  <si>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</si>
  <si>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</si>
  <si>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</si>
  <si>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</si>
  <si>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</si>
  <si>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</si>
  <si>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</si>
  <si>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</si>
  <si>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</si>
  <si>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</si>
  <si>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</si>
  <si>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</si>
  <si>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</si>
  <si>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</si>
  <si>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</si>
  <si>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</si>
  <si>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</si>
  <si>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</si>
  <si>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</si>
  <si>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</si>
  <si>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</si>
  <si>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</si>
  <si>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</si>
  <si>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</si>
  <si>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</si>
  <si>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</si>
  <si>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</si>
  <si>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</si>
  <si>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</si>
  <si>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</si>
  <si>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</si>
  <si>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</si>
  <si>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</si>
  <si>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</si>
  <si>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</si>
  <si>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</si>
  <si>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</si>
  <si>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</si>
  <si>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</si>
  <si>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</si>
  <si>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</si>
  <si>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</si>
  <si>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</si>
  <si>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</si>
  <si>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</si>
  <si>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</si>
  <si>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</si>
  <si>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</si>
  <si>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</si>
  <si>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</si>
  <si>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</si>
  <si>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</si>
  <si>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</si>
  <si>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</si>
  <si>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</si>
  <si>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</si>
  <si>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</si>
  <si>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</si>
  <si>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</si>
  <si>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</si>
  <si>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</si>
  <si>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</si>
  <si>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</si>
  <si>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</si>
  <si>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</si>
  <si>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</si>
  <si>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</si>
  <si>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</si>
  <si>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</si>
  <si>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</si>
  <si>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</si>
  <si>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</si>
  <si>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</si>
  <si>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</si>
  <si>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</si>
  <si>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</si>
  <si>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</si>
  <si>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</si>
  <si>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</si>
  <si>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</si>
  <si>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</si>
  <si>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</si>
  <si>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</si>
  <si>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</si>
  <si>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</si>
  <si>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</si>
  <si>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</si>
  <si>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</si>
  <si>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</si>
  <si>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</si>
  <si>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</si>
  <si>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</si>
  <si>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</si>
  <si>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</si>
  <si>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</si>
  <si>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</si>
  <si>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</si>
  <si>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</si>
  <si>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</si>
  <si>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</si>
  <si>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</si>
  <si>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</si>
  <si>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</si>
  <si>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</si>
  <si>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</si>
  <si>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</si>
  <si>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</si>
  <si>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</si>
  <si>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</si>
  <si>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</si>
  <si>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</si>
  <si>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</si>
  <si>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</si>
  <si>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</si>
  <si>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</si>
  <si>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</si>
  <si>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</si>
  <si>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</si>
  <si>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</si>
  <si>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</si>
  <si>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</si>
  <si>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</si>
  <si>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</si>
  <si>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</si>
  <si>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</si>
  <si>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</si>
  <si>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</si>
  <si>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</si>
  <si>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</si>
  <si>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</si>
  <si>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</si>
  <si>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</si>
  <si>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</si>
  <si>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</si>
  <si>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</si>
  <si>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</si>
  <si>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</si>
  <si>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</si>
  <si>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</si>
  <si>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</si>
  <si>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</si>
  <si>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</si>
  <si>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</si>
  <si>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</si>
  <si>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</si>
  <si>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</si>
  <si>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</si>
  <si>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</si>
  <si>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</si>
  <si>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</si>
  <si>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</si>
  <si>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</si>
  <si>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</si>
  <si>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</si>
  <si>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</si>
  <si>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</si>
  <si>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</si>
  <si>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</si>
  <si>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</si>
  <si>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</si>
  <si>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</si>
  <si>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</si>
  <si>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</si>
  <si>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</si>
  <si>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</si>
  <si>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</si>
  <si>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</si>
  <si>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</si>
  <si>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</si>
  <si>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</si>
  <si>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</si>
  <si>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</si>
  <si>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</si>
  <si>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</si>
  <si>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</si>
  <si>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</si>
  <si>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</si>
  <si>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</si>
  <si>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</si>
  <si>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</si>
  <si>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</si>
  <si>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</si>
  <si>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</si>
  <si>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</si>
  <si>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</si>
  <si>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</si>
  <si>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</si>
  <si>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</si>
  <si>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</si>
  <si>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</si>
  <si>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</si>
  <si>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</si>
  <si>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</si>
  <si>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</si>
  <si>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</si>
  <si>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</si>
  <si>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</si>
  <si>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</si>
  <si>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</si>
  <si>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</si>
  <si>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</si>
  <si>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</si>
  <si>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</si>
  <si>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</si>
  <si>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</si>
  <si>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</si>
  <si>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</si>
  <si>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</si>
  <si>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</si>
  <si>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</si>
  <si>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</si>
  <si>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</si>
  <si>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</si>
  <si>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</si>
  <si>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</si>
  <si>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</si>
  <si>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</si>
  <si>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</si>
  <si>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</si>
  <si>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</si>
  <si>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</si>
  <si>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</si>
  <si>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</si>
  <si>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</si>
  <si>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</si>
  <si>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</si>
  <si>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</si>
  <si>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</si>
  <si>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</si>
  <si>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</si>
  <si>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</si>
  <si>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</si>
  <si>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</si>
  <si>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</si>
  <si>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</si>
  <si>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</si>
  <si>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</si>
  <si>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</si>
  <si>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</si>
  <si>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</si>
  <si>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</si>
  <si>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</si>
  <si>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</si>
  <si>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</si>
  <si>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</si>
  <si>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</si>
  <si>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</si>
  <si>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</si>
  <si>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</si>
  <si>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</si>
  <si>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</si>
  <si>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</si>
  <si>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</si>
  <si>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</si>
  <si>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</si>
  <si>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</si>
  <si>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</si>
  <si>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</si>
  <si>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</si>
  <si>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</si>
  <si>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</si>
  <si>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</si>
  <si>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</si>
  <si>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</si>
  <si>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</si>
  <si>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</si>
  <si>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</si>
  <si>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</si>
  <si>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</si>
  <si>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</si>
  <si>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</si>
  <si>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</si>
  <si>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</si>
  <si>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</si>
  <si>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</si>
  <si>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</si>
  <si>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</si>
  <si>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</si>
  <si>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</si>
  <si>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</si>
  <si>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</si>
  <si>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</si>
  <si>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</si>
  <si>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</si>
  <si>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</si>
  <si>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</si>
  <si>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</si>
  <si>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</si>
  <si>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</si>
  <si>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</si>
  <si>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</si>
  <si>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</si>
  <si>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</si>
  <si>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</si>
  <si>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</si>
  <si>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</si>
  <si>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</si>
  <si>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</si>
  <si>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</si>
  <si>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</si>
  <si>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</si>
  <si>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</si>
  <si>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</si>
  <si>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</si>
  <si>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</si>
  <si>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</si>
  <si>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</si>
  <si>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</si>
  <si>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</si>
  <si>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</si>
  <si>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</si>
  <si>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</si>
  <si>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</si>
  <si>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</si>
  <si>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</si>
  <si>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</si>
  <si>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</si>
  <si>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</si>
  <si>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</si>
  <si>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</si>
  <si>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</si>
  <si>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</si>
  <si>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</si>
  <si>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</si>
  <si>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</si>
  <si>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</si>
  <si>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</si>
  <si>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</si>
  <si>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</si>
  <si>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</si>
  <si>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</si>
  <si>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</si>
  <si>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</si>
  <si>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</si>
  <si>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</si>
  <si>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</si>
  <si>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</si>
  <si>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</si>
  <si>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</si>
  <si>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</si>
  <si>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</si>
  <si>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</si>
  <si>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</si>
  <si>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</si>
  <si>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</si>
  <si>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</si>
  <si>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</si>
  <si>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</si>
  <si>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</si>
  <si>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</si>
  <si>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</si>
  <si>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</si>
  <si>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</si>
  <si>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</si>
  <si>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</si>
  <si>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</si>
  <si>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</si>
  <si>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</si>
  <si>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</si>
  <si>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</si>
  <si>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</si>
  <si>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</si>
  <si>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</si>
  <si>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</si>
  <si>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</si>
  <si>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</si>
  <si>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</si>
  <si>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</si>
  <si>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</si>
  <si>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</si>
  <si>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</si>
  <si>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</si>
  <si>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</si>
  <si>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</si>
  <si>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</si>
  <si>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</si>
  <si>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</si>
  <si>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</si>
  <si>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</si>
  <si>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</si>
  <si>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</si>
  <si>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</si>
  <si>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</si>
  <si>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</si>
  <si>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</si>
  <si>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</si>
  <si>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</si>
  <si>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</si>
  <si>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</si>
  <si>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</si>
  <si>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</si>
  <si>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</si>
  <si>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</si>
  <si>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</si>
  <si>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</si>
  <si>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</si>
  <si>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</si>
  <si>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</si>
  <si>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</si>
  <si>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</si>
  <si>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</si>
  <si>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</si>
  <si>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</si>
  <si>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</si>
  <si>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</si>
  <si>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</si>
  <si>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</si>
  <si>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</si>
  <si>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</si>
  <si>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</si>
  <si>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</si>
  <si>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</si>
  <si>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</si>
  <si>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</si>
  <si>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</si>
  <si>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</si>
  <si>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</si>
  <si>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</si>
  <si>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</si>
  <si>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</si>
  <si>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</si>
  <si>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</si>
  <si>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</si>
  <si>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</si>
  <si>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</si>
  <si>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</si>
  <si>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</si>
  <si>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</si>
  <si>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</si>
  <si>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</si>
  <si>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</si>
  <si>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</si>
  <si>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</si>
  <si>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</si>
  <si>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</si>
  <si>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</si>
  <si>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</si>
  <si>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</si>
  <si>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</si>
  <si>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</si>
  <si>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</si>
  <si>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</si>
  <si>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</si>
  <si>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</si>
  <si>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</si>
  <si>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</si>
  <si>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</si>
  <si>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</si>
  <si>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</si>
  <si>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</si>
  <si>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</si>
  <si>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</si>
  <si>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</si>
  <si>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</si>
  <si>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</si>
  <si>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</si>
  <si>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</si>
  <si>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</si>
  <si>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</si>
  <si>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</si>
  <si>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</si>
  <si>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</si>
  <si>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</si>
  <si>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</si>
  <si>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</si>
  <si>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</si>
  <si>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</si>
  <si>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</si>
  <si>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</si>
  <si>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</si>
  <si>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</si>
  <si>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</si>
  <si>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</si>
  <si>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</si>
  <si>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</si>
  <si>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</si>
  <si>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</si>
  <si>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</si>
  <si>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</si>
  <si>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</si>
  <si>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</si>
  <si>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</si>
  <si>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</si>
  <si>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</si>
  <si>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</si>
  <si>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</si>
  <si>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</si>
  <si>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</si>
  <si>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</si>
  <si>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</si>
  <si>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</si>
  <si>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</si>
  <si>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</si>
  <si>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</si>
  <si>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</si>
  <si>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</si>
  <si>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</si>
  <si>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</si>
  <si>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</si>
  <si>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</si>
  <si>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</si>
  <si>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</si>
  <si>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</si>
  <si>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</si>
  <si>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</si>
  <si>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</si>
  <si>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</si>
  <si>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</si>
  <si>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</si>
  <si>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</si>
  <si>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</si>
  <si>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</si>
  <si>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</si>
  <si>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</si>
  <si>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</si>
  <si>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</si>
  <si>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</si>
  <si>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</si>
  <si>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</si>
  <si>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</si>
  <si>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</si>
  <si>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</si>
  <si>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</si>
  <si>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</si>
  <si>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</si>
  <si>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</si>
  <si>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</si>
  <si>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</si>
  <si>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</si>
  <si>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</si>
  <si>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</si>
  <si>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</si>
  <si>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</si>
  <si>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</si>
  <si>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</si>
  <si>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</si>
  <si>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</si>
  <si>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</si>
  <si>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</si>
  <si>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</si>
  <si>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</si>
  <si>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</si>
  <si>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</si>
  <si>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</si>
  <si>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</si>
  <si>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</si>
  <si>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</si>
  <si>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</si>
  <si>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</si>
  <si>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</si>
  <si>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</si>
  <si>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</si>
  <si>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</si>
  <si>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</si>
  <si>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</si>
  <si>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</si>
  <si>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</si>
  <si>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</si>
  <si>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</si>
  <si>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</si>
  <si>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</si>
  <si>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</si>
  <si>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</si>
  <si>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</si>
  <si>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</si>
  <si>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</si>
  <si>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</si>
  <si>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</si>
  <si>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</si>
  <si>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</si>
  <si>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</si>
  <si>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</si>
  <si>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</si>
  <si>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</si>
  <si>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</si>
  <si>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</si>
  <si>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</si>
  <si>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</si>
  <si>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</si>
  <si>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</si>
  <si>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</si>
  <si>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</si>
  <si>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</si>
  <si>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</si>
  <si>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</si>
  <si>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</si>
  <si>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</si>
  <si>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</si>
  <si>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</si>
  <si>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</si>
  <si>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</si>
  <si>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</si>
  <si>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</si>
  <si>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</si>
  <si>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</si>
  <si>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</si>
  <si>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</si>
  <si>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</si>
  <si>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</si>
  <si>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</si>
  <si>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</si>
  <si>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</si>
  <si>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</si>
  <si>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</si>
  <si>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</si>
  <si>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</si>
  <si>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</si>
  <si>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</si>
  <si>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</si>
  <si>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</si>
  <si>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</si>
  <si>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</si>
  <si>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</si>
  <si>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</si>
  <si>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</si>
  <si>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</si>
  <si>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</si>
  <si>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</si>
  <si>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</si>
  <si>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</si>
  <si>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</si>
  <si>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</si>
  <si>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</si>
  <si>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</si>
  <si>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</si>
  <si>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</si>
  <si>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</si>
  <si>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</si>
  <si>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</si>
  <si>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</si>
  <si>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</si>
  <si>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</si>
  <si>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</si>
  <si>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</si>
  <si>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</si>
  <si>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</si>
  <si>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</si>
  <si>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</si>
  <si>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</si>
  <si>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</si>
  <si>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</si>
  <si>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</si>
  <si>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</si>
  <si>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</si>
  <si>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</si>
  <si>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</si>
  <si>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</si>
  <si>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</si>
  <si>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</si>
  <si>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</si>
  <si>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</si>
  <si>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</si>
  <si>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</si>
  <si>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</si>
  <si>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</si>
  <si>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</si>
  <si>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</si>
  <si>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</si>
  <si>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</si>
  <si>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</si>
  <si>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</si>
  <si>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</si>
  <si>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</si>
  <si>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</si>
  <si>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</si>
  <si>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</si>
  <si>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</si>
  <si>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</si>
  <si>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</si>
  <si>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</si>
  <si>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</si>
  <si>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</si>
  <si>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</si>
  <si>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</si>
  <si>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</si>
  <si>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</si>
  <si>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</si>
  <si>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</si>
  <si>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</si>
  <si>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</si>
  <si>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</si>
  <si>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</si>
  <si>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</si>
  <si>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</si>
  <si>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</si>
  <si>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</si>
  <si>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</si>
  <si>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</si>
  <si>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</si>
  <si>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</si>
  <si>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</si>
  <si>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</si>
  <si>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</si>
  <si>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</si>
  <si>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</si>
  <si>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</si>
  <si>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</si>
  <si>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</si>
  <si>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</si>
  <si>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</si>
  <si>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</si>
  <si>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</si>
  <si>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</si>
  <si>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</si>
  <si>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</si>
  <si>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</si>
  <si>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</si>
  <si>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</si>
  <si>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</si>
  <si>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</si>
  <si>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</si>
  <si>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</si>
  <si>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</si>
  <si>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</si>
  <si>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</si>
  <si>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</si>
  <si>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</si>
  <si>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</si>
  <si>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</si>
  <si>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</si>
  <si>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</si>
  <si>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</si>
  <si>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</si>
  <si>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</si>
  <si>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</si>
  <si>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</si>
  <si>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</si>
  <si>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</si>
  <si>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</si>
  <si>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</si>
  <si>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</si>
  <si>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</si>
  <si>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</si>
  <si>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</si>
  <si>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</si>
  <si>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</si>
  <si>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</si>
  <si>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</si>
  <si>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</si>
  <si>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</si>
  <si>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</si>
  <si>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</si>
  <si>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</si>
  <si>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</si>
  <si>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</si>
  <si>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</si>
  <si>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</si>
  <si>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</si>
  <si>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</si>
  <si>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</si>
  <si>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</si>
  <si>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</si>
  <si>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</si>
  <si>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</si>
  <si>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</si>
  <si>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</si>
  <si>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</si>
  <si>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</si>
  <si>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</si>
  <si>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</si>
  <si>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</si>
  <si>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</si>
  <si>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</si>
  <si>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</si>
  <si>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</si>
  <si>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</si>
  <si>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</si>
  <si>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</si>
  <si>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</si>
  <si>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</si>
  <si>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</si>
  <si>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</si>
  <si>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</si>
  <si>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</si>
  <si>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</si>
  <si>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</si>
  <si>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</si>
  <si>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</si>
  <si>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</si>
  <si>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</si>
  <si>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</si>
  <si>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</si>
  <si>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</si>
  <si>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</si>
  <si>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</si>
  <si>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</si>
  <si>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</si>
  <si>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</si>
  <si>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</si>
  <si>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</si>
  <si>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</si>
  <si>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</si>
  <si>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</si>
  <si>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</si>
  <si>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</si>
  <si>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</si>
  <si>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</si>
  <si>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</si>
  <si>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</si>
  <si>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</si>
  <si>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</si>
  <si>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</si>
  <si>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</si>
  <si>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</si>
  <si>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</si>
  <si>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</si>
  <si>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</si>
  <si>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</si>
  <si>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</si>
  <si>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</si>
  <si>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</si>
  <si>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</si>
  <si>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</si>
  <si>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</si>
  <si>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</si>
  <si>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</si>
  <si>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</si>
  <si>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</si>
  <si>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</si>
  <si>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</si>
  <si>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</si>
  <si>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</si>
  <si>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</si>
  <si>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</si>
  <si>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</si>
  <si>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</si>
  <si>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</si>
  <si>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</si>
  <si>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</si>
  <si>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</si>
  <si>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</si>
  <si>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</si>
  <si>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</si>
  <si>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</si>
  <si>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</si>
  <si>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</si>
  <si>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</si>
  <si>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</si>
  <si>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</si>
  <si>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</si>
  <si>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</si>
  <si>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</si>
  <si>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</si>
  <si>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</si>
  <si>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</si>
  <si>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</si>
  <si>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</si>
  <si>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</si>
  <si>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</si>
  <si>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</si>
  <si>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</si>
  <si>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</si>
  <si>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</si>
  <si>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</si>
  <si>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</si>
  <si>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</si>
  <si>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</si>
  <si>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</si>
  <si>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</si>
  <si>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</si>
  <si>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</si>
  <si>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</si>
  <si>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</si>
  <si>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</si>
  <si>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</si>
  <si>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</si>
  <si>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</si>
  <si>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</si>
  <si>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</si>
  <si>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</si>
  <si>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</si>
  <si>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</si>
  <si>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</si>
  <si>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</si>
  <si>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</si>
  <si>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</si>
  <si>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</si>
  <si>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</si>
  <si>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</si>
  <si>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</si>
  <si>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</si>
  <si>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</si>
  <si>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</si>
  <si>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</si>
  <si>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</si>
  <si>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</si>
  <si>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</si>
  <si>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</si>
  <si>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</si>
  <si>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</si>
  <si>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</si>
  <si>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</si>
  <si>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</si>
  <si>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</si>
  <si>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</si>
  <si>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</si>
  <si>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</si>
  <si>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</si>
  <si>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</si>
  <si>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</si>
  <si>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</si>
  <si>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</si>
  <si>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</si>
  <si>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</si>
  <si>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</si>
  <si>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</si>
  <si>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</si>
  <si>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</si>
  <si>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</si>
  <si>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</si>
  <si>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</si>
  <si>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</si>
  <si>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</si>
  <si>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</si>
  <si>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</si>
  <si>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</si>
  <si>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</si>
  <si>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</si>
  <si>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</si>
  <si>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</si>
  <si>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</si>
  <si>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</si>
  <si>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</si>
  <si>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</si>
  <si>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</si>
  <si>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</si>
  <si>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</si>
  <si>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</si>
  <si>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</si>
  <si>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</si>
  <si>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</si>
  <si>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</si>
  <si>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</si>
  <si>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</si>
  <si>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</si>
  <si>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</si>
  <si>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</si>
  <si>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</si>
  <si>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</si>
  <si>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</si>
  <si>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</si>
  <si>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</si>
  <si>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</si>
  <si>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</si>
  <si>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</si>
  <si>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</si>
  <si>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</si>
  <si>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</si>
  <si>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</si>
  <si>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</si>
  <si>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</si>
  <si>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</si>
  <si>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</si>
  <si>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</si>
  <si>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</si>
  <si>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</si>
  <si>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</si>
  <si>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</si>
  <si>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</si>
  <si>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</si>
  <si>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</si>
  <si>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</si>
  <si>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</si>
  <si>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</si>
  <si>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</si>
  <si>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</si>
  <si>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</si>
  <si>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</si>
  <si>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</si>
  <si>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</si>
  <si>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</si>
  <si>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</si>
  <si>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</si>
  <si>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</si>
  <si>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</si>
  <si>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</si>
  <si>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</si>
  <si>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</si>
  <si>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</si>
  <si>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</si>
  <si>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</si>
  <si>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</si>
  <si>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</si>
  <si>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</si>
  <si>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</si>
  <si>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</si>
  <si>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</si>
  <si>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</si>
  <si>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</si>
  <si>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</si>
  <si>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</si>
  <si>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</si>
  <si>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</si>
  <si>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</si>
  <si>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</si>
  <si>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</si>
  <si>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</si>
  <si>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</si>
  <si>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</si>
  <si>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</si>
  <si>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</si>
  <si>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</si>
  <si>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</si>
  <si>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</si>
  <si>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</si>
  <si>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</si>
  <si>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</si>
  <si>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</si>
  <si>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</si>
  <si>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</si>
  <si>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</si>
  <si>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</si>
  <si>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</si>
  <si>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</si>
  <si>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</si>
  <si>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</si>
  <si>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</si>
  <si>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</si>
  <si>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</si>
  <si>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</si>
  <si>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</si>
  <si>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</si>
  <si>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</si>
  <si>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</si>
  <si>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</si>
  <si>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</si>
  <si>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</si>
  <si>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</si>
  <si>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</si>
  <si>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</si>
  <si>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</si>
  <si>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</si>
  <si>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</si>
  <si>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</si>
  <si>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</si>
  <si>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</si>
  <si>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</si>
  <si>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</si>
  <si>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</si>
  <si>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</si>
  <si>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</si>
  <si>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</si>
  <si>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</si>
  <si>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</si>
  <si>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</si>
  <si>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</si>
  <si>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</si>
  <si>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</si>
  <si>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</si>
  <si>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</si>
  <si>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</si>
  <si>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</si>
  <si>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</si>
  <si>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</si>
  <si>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</si>
  <si>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</si>
  <si>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</si>
  <si>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</si>
  <si>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</si>
  <si>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</si>
  <si>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</si>
  <si>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</si>
  <si>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</si>
  <si>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</si>
  <si>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</si>
  <si>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</si>
  <si>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</si>
  <si>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</si>
  <si>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</si>
  <si>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</si>
  <si>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</si>
  <si>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</si>
  <si>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</si>
  <si>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</si>
  <si>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</si>
  <si>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</si>
  <si>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</si>
  <si>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</si>
  <si>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</si>
  <si>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</si>
  <si>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</si>
  <si>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</si>
  <si>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</si>
  <si>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</si>
  <si>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</si>
  <si>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</si>
  <si>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</si>
  <si>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</si>
  <si>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</si>
  <si>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</si>
  <si>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</si>
  <si>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</si>
  <si>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</si>
  <si>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</si>
  <si>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</si>
  <si>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</si>
  <si>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</si>
  <si>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</si>
  <si>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</si>
  <si>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</si>
  <si>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</si>
  <si>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</si>
  <si>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</si>
  <si>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</si>
  <si>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</si>
  <si>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</si>
  <si>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</si>
  <si>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</si>
  <si>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</si>
  <si>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</si>
  <si>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</si>
  <si>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</si>
  <si>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</si>
  <si>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</si>
  <si>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</si>
  <si>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</si>
  <si>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</si>
  <si>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</si>
  <si>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</si>
  <si>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</si>
  <si>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</si>
  <si>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</si>
  <si>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</si>
  <si>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</si>
  <si>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</si>
  <si>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</si>
  <si>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</si>
  <si>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</si>
  <si>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</si>
  <si>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</si>
  <si>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</si>
  <si>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</si>
  <si>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</si>
  <si>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</si>
  <si>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</si>
  <si>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</si>
  <si>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</si>
  <si>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</si>
  <si>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</si>
  <si>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</si>
  <si>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</si>
  <si>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</si>
  <si>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</si>
  <si>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</si>
  <si>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</si>
  <si>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</si>
  <si>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</si>
  <si>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</si>
  <si>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</si>
  <si>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</si>
  <si>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</si>
  <si>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</si>
  <si>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</si>
  <si>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</si>
  <si>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</si>
  <si>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</si>
  <si>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</si>
  <si>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</si>
  <si>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</si>
  <si>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</si>
  <si>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</si>
  <si>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</si>
  <si>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</si>
  <si>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</si>
  <si>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</si>
  <si>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</si>
  <si>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</si>
  <si>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</si>
  <si>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</si>
  <si>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</si>
  <si>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</si>
  <si>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</si>
  <si>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</si>
  <si>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</si>
  <si>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</si>
  <si>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</si>
  <si>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</si>
  <si>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</si>
  <si>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</si>
  <si>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</si>
  <si>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</si>
  <si>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</si>
  <si>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</si>
  <si>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</si>
  <si>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</si>
  <si>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</si>
  <si>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</si>
  <si>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</si>
  <si>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</si>
  <si>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</si>
  <si>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</si>
  <si>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</si>
  <si>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</si>
  <si>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</si>
  <si>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</si>
  <si>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</si>
  <si>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</si>
  <si>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</si>
  <si>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</si>
  <si>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</si>
  <si>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</si>
  <si>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</si>
  <si>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</si>
  <si>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</si>
  <si>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</si>
  <si>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</si>
  <si>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</si>
  <si>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</si>
  <si>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</si>
  <si>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</si>
  <si>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</si>
  <si>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</si>
  <si>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</si>
  <si>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</si>
  <si>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</si>
  <si>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</si>
  <si>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</si>
  <si>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</si>
  <si>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</si>
  <si>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</si>
  <si>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</si>
  <si>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</si>
  <si>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</si>
  <si>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</si>
  <si>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</si>
  <si>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</si>
  <si>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</si>
  <si>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</si>
  <si>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</si>
  <si>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</si>
  <si>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</si>
  <si>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</si>
  <si>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</si>
  <si>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</si>
  <si>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</si>
  <si>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</si>
  <si>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</si>
  <si>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</si>
  <si>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</si>
  <si>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</si>
  <si>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</si>
  <si>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</si>
  <si>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</si>
  <si>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</si>
  <si>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</si>
  <si>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</si>
  <si>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</si>
  <si>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</si>
  <si>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</si>
  <si>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</si>
  <si>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</si>
  <si>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</si>
  <si>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</si>
  <si>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</si>
  <si>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</si>
  <si>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</si>
  <si>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</si>
  <si>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</si>
  <si>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</si>
  <si>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</si>
  <si>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</si>
  <si>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</si>
  <si>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</si>
  <si>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</si>
  <si>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</si>
  <si>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</si>
  <si>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</si>
  <si>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</si>
  <si>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</si>
  <si>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</si>
  <si>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</si>
  <si>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</si>
  <si>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</si>
  <si>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</si>
  <si>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</si>
  <si>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</si>
  <si>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</si>
  <si>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</si>
  <si>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</si>
  <si>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</si>
  <si>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</si>
  <si>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</si>
  <si>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</si>
  <si>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</si>
  <si>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</si>
  <si>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</si>
  <si>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</si>
  <si>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</si>
  <si>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</si>
  <si>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</si>
  <si>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</si>
  <si>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</si>
  <si>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</si>
  <si>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</si>
  <si>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</si>
  <si>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</si>
  <si>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</si>
  <si>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</si>
  <si>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</si>
  <si>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</si>
  <si>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</si>
  <si>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</si>
  <si>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</si>
  <si>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</si>
  <si>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</si>
  <si>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</si>
  <si>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</si>
  <si>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</si>
  <si>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</si>
  <si>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</si>
  <si>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</si>
  <si>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</si>
  <si>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</si>
  <si>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</si>
  <si>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</si>
  <si>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</si>
  <si>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</si>
  <si>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</si>
  <si>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</si>
  <si>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</si>
  <si>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</si>
  <si>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</si>
  <si>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</si>
  <si>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</si>
  <si>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</si>
  <si>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</si>
  <si>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</si>
  <si>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</si>
  <si>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</si>
  <si>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</si>
  <si>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</si>
  <si>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</si>
  <si>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</si>
  <si>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</si>
  <si>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</si>
  <si>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</si>
  <si>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</si>
  <si>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</si>
  <si>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</si>
  <si>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</si>
  <si>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</si>
  <si>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</si>
  <si>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</si>
  <si>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</si>
  <si>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</si>
  <si>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</si>
  <si>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</si>
  <si>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</si>
  <si>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</si>
  <si>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</si>
  <si>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</si>
  <si>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</si>
  <si>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</si>
  <si>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</si>
  <si>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</si>
  <si>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</si>
  <si>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</si>
  <si>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</si>
  <si>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</si>
  <si>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</si>
  <si>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</si>
  <si>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</si>
  <si>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</si>
  <si>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</si>
  <si>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</si>
  <si>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</si>
  <si>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</si>
  <si>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</si>
  <si>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</si>
  <si>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</si>
  <si>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</si>
  <si>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</si>
  <si>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</si>
  <si>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</si>
  <si>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</si>
  <si>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</si>
  <si>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</si>
  <si>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</si>
  <si>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</si>
  <si>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</si>
  <si>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</si>
  <si>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</si>
  <si>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</si>
  <si>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</si>
  <si>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</si>
  <si>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</si>
  <si>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</si>
  <si>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</si>
  <si>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</si>
  <si>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</si>
  <si>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</si>
  <si>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</si>
  <si>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</si>
  <si>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</si>
  <si>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</si>
  <si>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</si>
  <si>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</si>
  <si>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</si>
  <si>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</si>
  <si>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</si>
  <si>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</si>
  <si>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</si>
  <si>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</si>
  <si>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</si>
  <si>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</si>
  <si>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</si>
  <si>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</si>
  <si>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</si>
  <si>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</si>
  <si>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</si>
  <si>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</si>
  <si>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</si>
  <si>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</si>
  <si>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</si>
  <si>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</si>
  <si>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</si>
  <si>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</si>
  <si>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</si>
  <si>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</si>
  <si>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</si>
  <si>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</si>
  <si>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</si>
  <si>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</si>
  <si>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</si>
  <si>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</si>
  <si>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</si>
  <si>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</si>
  <si>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</si>
  <si>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</si>
  <si>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</si>
  <si>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</si>
  <si>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</si>
  <si>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</si>
  <si>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</si>
  <si>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</si>
  <si>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</si>
  <si>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</si>
  <si>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</si>
  <si>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</si>
  <si>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</si>
  <si>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</si>
  <si>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</si>
  <si>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</si>
  <si>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</si>
  <si>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</si>
  <si>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</si>
  <si>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</si>
  <si>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</si>
  <si>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</si>
  <si>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</si>
  <si>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</si>
  <si>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</si>
  <si>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</si>
  <si>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</si>
  <si>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</si>
  <si>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</si>
  <si>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</si>
  <si>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</si>
  <si>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</si>
  <si>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</si>
  <si>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</si>
  <si>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</si>
  <si>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</si>
  <si>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</si>
  <si>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</si>
  <si>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</si>
  <si>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</si>
  <si>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</si>
  <si>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</si>
  <si>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</si>
  <si>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</si>
  <si>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</si>
  <si>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</si>
  <si>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</si>
  <si>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</si>
  <si>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</si>
  <si>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</si>
  <si>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</si>
  <si>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</si>
  <si>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</si>
  <si>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</si>
  <si>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</si>
  <si>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</si>
  <si>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</si>
  <si>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</si>
  <si>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</si>
  <si>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</si>
  <si>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</si>
  <si>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</si>
  <si>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</si>
  <si>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</si>
  <si>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</si>
  <si>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</si>
  <si>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</si>
  <si>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</si>
  <si>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</si>
  <si>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</si>
  <si>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</si>
  <si>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</si>
  <si>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</si>
  <si>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</si>
  <si>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</si>
  <si>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</si>
  <si>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</si>
  <si>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</si>
  <si>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</si>
  <si>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</si>
  <si>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</si>
  <si>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</si>
  <si>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</si>
  <si>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</si>
  <si>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</si>
  <si>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</si>
  <si>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</si>
  <si>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</si>
  <si>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</si>
  <si>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</si>
  <si>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</si>
  <si>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</si>
  <si>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</si>
  <si>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</si>
  <si>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</si>
  <si>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</si>
  <si>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</si>
  <si>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</si>
  <si>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</si>
  <si>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</si>
  <si>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</si>
  <si>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</si>
  <si>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</si>
  <si>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</si>
  <si>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</si>
  <si>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</si>
  <si>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</si>
  <si>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</si>
  <si>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</si>
  <si>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</si>
  <si>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</si>
  <si>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</si>
  <si>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</si>
  <si>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</si>
  <si>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</si>
  <si>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</si>
  <si>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</si>
  <si>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</si>
  <si>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</si>
  <si>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</si>
  <si>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</si>
  <si>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</si>
  <si>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</si>
  <si>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</si>
  <si>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</si>
  <si>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</si>
  <si>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</si>
  <si>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</si>
  <si>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</si>
  <si>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</si>
  <si>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</si>
  <si>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</si>
  <si>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</si>
  <si>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</si>
  <si>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</si>
  <si>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</si>
  <si>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</si>
  <si>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</si>
  <si>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</si>
  <si>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</si>
  <si>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</si>
  <si>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</si>
  <si>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</si>
  <si>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</si>
  <si>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</si>
  <si>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</si>
  <si>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</si>
  <si>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</si>
  <si>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</si>
  <si>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</si>
  <si>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</si>
  <si>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</si>
  <si>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</si>
  <si>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</si>
  <si>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</si>
  <si>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</si>
  <si>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</si>
  <si>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</si>
  <si>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</si>
  <si>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</si>
  <si>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</si>
  <si>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</si>
  <si>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</si>
  <si>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</si>
  <si>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</si>
  <si>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</si>
  <si>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</si>
  <si>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</si>
  <si>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</si>
  <si>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</si>
  <si>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</si>
  <si>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</si>
  <si>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</si>
  <si>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</si>
  <si>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</si>
  <si>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</si>
  <si>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</si>
  <si>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</si>
  <si>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</si>
  <si>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</si>
  <si>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</si>
  <si>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</si>
  <si>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</si>
  <si>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</si>
  <si>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</si>
  <si>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</si>
  <si>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</si>
  <si>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</si>
  <si>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</si>
  <si>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</si>
  <si>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</si>
  <si>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</si>
  <si>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</si>
  <si>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</si>
  <si>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</si>
  <si>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</si>
  <si>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</si>
  <si>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</si>
  <si>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</si>
  <si>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</si>
  <si>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</si>
  <si>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</si>
  <si>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</si>
  <si>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</si>
  <si>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</si>
  <si>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</si>
  <si>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</si>
  <si>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</si>
  <si>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</si>
  <si>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</si>
  <si>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</si>
  <si>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</si>
  <si>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</si>
  <si>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</si>
  <si>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</si>
  <si>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</si>
  <si>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</si>
  <si>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</si>
  <si>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</si>
  <si>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</si>
  <si>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</si>
  <si>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</si>
  <si>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</si>
  <si>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</si>
  <si>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</si>
  <si>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</si>
  <si>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</si>
  <si>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</si>
  <si>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</si>
  <si>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</si>
  <si>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</si>
  <si>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</si>
  <si>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</si>
  <si>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</si>
  <si>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</si>
  <si>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</si>
  <si>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</si>
  <si>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</si>
  <si>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</si>
  <si>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</si>
  <si>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</si>
  <si>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</si>
  <si>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</si>
  <si>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</si>
  <si>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</si>
  <si>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</si>
  <si>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</si>
  <si>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</si>
  <si>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</si>
  <si>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</si>
  <si>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</si>
  <si>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</si>
  <si>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</si>
  <si>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</si>
  <si>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</si>
  <si>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</si>
  <si>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</si>
  <si>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</si>
  <si>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</si>
  <si>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</si>
  <si>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</si>
  <si>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</si>
  <si>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</si>
  <si>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</si>
  <si>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</si>
  <si>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</si>
  <si>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</si>
  <si>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</si>
  <si>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</si>
  <si>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</si>
  <si>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</si>
  <si>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</si>
  <si>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</si>
  <si>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</si>
  <si>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</si>
  <si>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</si>
  <si>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</si>
  <si>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</si>
  <si>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</si>
  <si>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</si>
  <si>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</si>
  <si>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</si>
  <si>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</si>
  <si>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</si>
  <si>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</si>
  <si>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</si>
  <si>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</si>
  <si>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</si>
  <si>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</si>
  <si>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</si>
  <si>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</si>
  <si>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</si>
  <si>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</si>
  <si>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</si>
  <si>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</si>
  <si>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</si>
  <si>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</si>
  <si>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</si>
  <si>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</si>
  <si>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</si>
  <si>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</si>
  <si>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</si>
  <si>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</si>
  <si>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</si>
  <si>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</si>
  <si>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</si>
  <si>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</si>
  <si>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</si>
  <si>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</si>
  <si>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</si>
  <si>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</si>
  <si>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</si>
  <si>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</si>
  <si>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</si>
  <si>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</si>
  <si>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</si>
  <si>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</si>
  <si>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</si>
  <si>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</si>
  <si>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</si>
  <si>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</si>
  <si>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</si>
  <si>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</si>
  <si>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</si>
  <si>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</si>
  <si>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</si>
  <si>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</si>
  <si>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</si>
  <si>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</si>
  <si>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</si>
  <si>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</si>
  <si>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</si>
  <si>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</si>
  <si>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</si>
  <si>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</si>
  <si>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</si>
  <si>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</si>
  <si>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</si>
  <si>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</si>
  <si>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</si>
  <si>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</si>
  <si>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</si>
  <si>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</si>
  <si>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</si>
  <si>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</si>
  <si>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</si>
  <si>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</si>
  <si>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</si>
  <si>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</si>
  <si>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</si>
  <si>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</si>
  <si>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</si>
  <si>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</si>
  <si>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</si>
  <si>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</si>
  <si>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</si>
  <si>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</si>
  <si>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</si>
  <si>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</si>
  <si>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</si>
  <si>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</si>
  <si>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</si>
  <si>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</si>
  <si>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</si>
  <si>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</si>
  <si>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</si>
  <si>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</si>
  <si>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</si>
  <si>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</si>
  <si>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</si>
  <si>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</si>
  <si>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</si>
  <si>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</si>
  <si>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</si>
  <si>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</si>
  <si>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</si>
  <si>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</si>
  <si>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</si>
  <si>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</si>
  <si>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</si>
  <si>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</si>
  <si>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</si>
  <si>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</si>
  <si>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</si>
  <si>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</si>
  <si>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</si>
  <si>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</si>
  <si>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</si>
  <si>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</si>
  <si>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</si>
  <si>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</si>
  <si>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</si>
  <si>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</si>
  <si>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</si>
  <si>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</si>
  <si>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</si>
  <si>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</si>
  <si>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</si>
  <si>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</si>
  <si>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</si>
  <si>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</si>
  <si>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</si>
  <si>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</si>
  <si>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</si>
  <si>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</si>
  <si>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</si>
  <si>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</si>
  <si>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</si>
  <si>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</si>
  <si>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</si>
  <si>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</si>
  <si>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</si>
  <si>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</si>
  <si>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</si>
  <si>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</si>
  <si>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</si>
  <si>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</si>
  <si>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</si>
  <si>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</si>
  <si>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</si>
  <si>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</si>
  <si>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</si>
  <si>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</si>
  <si>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</si>
  <si>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</si>
  <si>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</si>
  <si>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</si>
  <si>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</si>
  <si>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</si>
  <si>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</si>
  <si>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</si>
  <si>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</si>
  <si>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</si>
  <si>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</si>
  <si>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</si>
  <si>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</si>
  <si>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</si>
  <si>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</si>
  <si>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</si>
  <si>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</si>
  <si>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</si>
  <si>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</si>
  <si>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</si>
  <si>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</si>
  <si>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</si>
  <si>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</si>
  <si>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</si>
  <si>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</si>
  <si>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</si>
  <si>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</si>
  <si>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</si>
  <si>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</si>
  <si>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</si>
  <si>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</si>
  <si>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</si>
  <si>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</si>
  <si>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</si>
  <si>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</si>
  <si>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</si>
  <si>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</si>
  <si>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</si>
  <si>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</si>
  <si>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</si>
  <si>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</si>
  <si>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</si>
  <si>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</si>
  <si>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</si>
  <si>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</si>
  <si>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</si>
  <si>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</si>
  <si>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</si>
  <si>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</si>
  <si>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</si>
  <si>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</si>
  <si>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</si>
  <si>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</si>
  <si>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</si>
  <si>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</si>
  <si>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</si>
  <si>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</si>
  <si>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</si>
  <si>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</si>
  <si>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</si>
  <si>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</si>
  <si>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</si>
  <si>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</si>
  <si>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</si>
  <si>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</si>
  <si>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</si>
  <si>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</si>
  <si>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</si>
  <si>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</si>
  <si>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</si>
  <si>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</si>
  <si>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</si>
  <si>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</si>
  <si>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</si>
  <si>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</si>
  <si>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</si>
  <si>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</si>
  <si>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</si>
  <si>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</si>
  <si>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</si>
  <si>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</si>
  <si>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</si>
  <si>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</si>
  <si>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</si>
  <si>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</si>
  <si>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</si>
  <si>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</si>
  <si>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</si>
  <si>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</si>
  <si>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</si>
  <si>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</si>
  <si>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</si>
  <si>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</si>
  <si>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</si>
  <si>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</si>
  <si>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</si>
  <si>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</si>
  <si>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</si>
  <si>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</si>
  <si>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</si>
  <si>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</si>
  <si>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</si>
  <si>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</si>
  <si>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</si>
  <si>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</si>
  <si>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</si>
  <si>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</si>
  <si>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</si>
  <si>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</si>
  <si>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</si>
  <si>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</si>
  <si>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</si>
  <si>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</si>
  <si>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</si>
  <si>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</si>
  <si>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</si>
  <si>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</si>
  <si>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</si>
  <si>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</si>
  <si>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</si>
  <si>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</si>
  <si>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</si>
  <si>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</si>
  <si>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</si>
  <si>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</si>
  <si>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</si>
  <si>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</si>
  <si>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</si>
  <si>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</si>
  <si>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</si>
  <si>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</si>
  <si>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</si>
  <si>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</si>
  <si>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</si>
  <si>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</si>
  <si>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</si>
  <si>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</si>
  <si>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</si>
  <si>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</si>
  <si>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</si>
  <si>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</si>
  <si>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</si>
  <si>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</si>
  <si>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</si>
  <si>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</si>
  <si>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</si>
  <si>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</si>
  <si>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</si>
  <si>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</si>
  <si>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</si>
  <si>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</si>
  <si>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</si>
  <si>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</si>
  <si>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</si>
  <si>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</si>
  <si>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</si>
  <si>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</si>
  <si>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</si>
  <si>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</si>
  <si>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</si>
  <si>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</si>
  <si>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</si>
  <si>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</si>
  <si>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</si>
  <si>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</si>
  <si>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</si>
  <si>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</si>
  <si>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</si>
  <si>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</si>
  <si>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</si>
  <si>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</si>
  <si>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</si>
  <si>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</si>
  <si>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</si>
  <si>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</si>
  <si>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</si>
  <si>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</si>
  <si>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</si>
  <si>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</si>
  <si>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</si>
  <si>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</si>
  <si>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</si>
  <si>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</si>
  <si>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</si>
  <si>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</si>
  <si>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</si>
  <si>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</si>
  <si>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</si>
  <si>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</si>
  <si>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</si>
  <si>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</si>
  <si>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</si>
  <si>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</si>
  <si>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</si>
  <si>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</si>
  <si>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</si>
  <si>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</si>
  <si>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</si>
  <si>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</si>
  <si>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</si>
  <si>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</si>
  <si>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</si>
  <si>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</si>
  <si>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</si>
  <si>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</si>
  <si>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</si>
  <si>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</si>
  <si>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</si>
  <si>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</si>
  <si>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</si>
  <si>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</si>
  <si>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</si>
  <si>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</si>
  <si>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</si>
  <si>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</si>
  <si>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</si>
  <si>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</si>
  <si>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</si>
  <si>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</si>
  <si>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</si>
  <si>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</si>
  <si>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</si>
  <si>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</si>
  <si>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</si>
  <si>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</si>
  <si>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</si>
  <si>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</si>
  <si>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</si>
  <si>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</si>
  <si>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</si>
  <si>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</si>
  <si>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</si>
  <si>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</si>
  <si>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</si>
  <si>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</si>
  <si>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</si>
  <si>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</si>
  <si>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</si>
  <si>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</si>
  <si>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</si>
  <si>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</si>
  <si>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</si>
  <si>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</si>
  <si>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</si>
  <si>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</si>
  <si>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</si>
  <si>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</si>
  <si>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</si>
  <si>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</si>
  <si>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</si>
  <si>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</si>
  <si>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</si>
  <si>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</si>
  <si>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</si>
  <si>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</si>
  <si>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</si>
  <si>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</si>
  <si>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</si>
  <si>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</si>
  <si>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</si>
  <si>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</si>
  <si>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</si>
  <si>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</si>
  <si>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</si>
  <si>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</si>
  <si>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</si>
  <si>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</si>
  <si>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</si>
  <si>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</si>
  <si>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</si>
  <si>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</si>
  <si>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</si>
  <si>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</si>
  <si>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</si>
  <si>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</si>
  <si>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</si>
  <si>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</si>
  <si>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</si>
  <si>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</si>
  <si>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</si>
  <si>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</si>
  <si>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</si>
  <si>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</si>
  <si>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</si>
  <si>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</si>
  <si>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</si>
  <si>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</si>
  <si>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</si>
  <si>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</si>
  <si>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</si>
  <si>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</si>
  <si>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</si>
  <si>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</si>
  <si>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</si>
  <si>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</si>
  <si>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</si>
  <si>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</si>
  <si>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</si>
  <si>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</si>
  <si>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</si>
  <si>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</si>
  <si>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</si>
  <si>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</si>
  <si>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</si>
  <si>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</si>
  <si>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</si>
  <si>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</si>
  <si>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</si>
  <si>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</si>
  <si>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</si>
  <si>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</si>
  <si>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</si>
  <si>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</si>
  <si>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</si>
  <si>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</si>
  <si>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</si>
  <si>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</si>
  <si>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</si>
  <si>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</si>
  <si>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</si>
  <si>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</si>
  <si>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</si>
  <si>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</si>
  <si>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</si>
  <si>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</si>
  <si>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</si>
  <si>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</si>
  <si>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</si>
  <si>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</si>
  <si>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</si>
  <si>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</si>
  <si>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</si>
  <si>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</si>
  <si>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</si>
  <si>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</si>
  <si>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</si>
  <si>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</si>
  <si>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</si>
  <si>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</si>
  <si>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</si>
  <si>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</si>
  <si>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</si>
  <si>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</si>
  <si>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</si>
  <si>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</si>
  <si>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</si>
  <si>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</si>
  <si>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</si>
  <si>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</si>
  <si>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</si>
  <si>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</si>
  <si>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</si>
  <si>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</si>
  <si>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</si>
  <si>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</si>
  <si>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</si>
  <si>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</si>
  <si>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</si>
  <si>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</si>
  <si>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</si>
  <si>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</si>
  <si>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</si>
  <si>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</si>
  <si>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</si>
  <si>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</si>
  <si>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</si>
  <si>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</si>
  <si>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</si>
  <si>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</si>
  <si>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</si>
  <si>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</si>
  <si>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</si>
  <si>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</si>
  <si>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</si>
  <si>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</si>
  <si>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</si>
  <si>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</si>
  <si>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</si>
  <si>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</si>
  <si>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</si>
  <si>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</si>
  <si>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</si>
  <si>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</si>
  <si>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</si>
  <si>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</si>
  <si>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</si>
  <si>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</si>
  <si>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</si>
  <si>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</si>
  <si>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</si>
  <si>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</si>
  <si>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</si>
  <si>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</si>
  <si>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</si>
  <si>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</si>
  <si>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</si>
  <si>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</si>
  <si>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</si>
  <si>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</si>
  <si>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</si>
  <si>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</si>
  <si>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</si>
  <si>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</si>
  <si>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</si>
  <si>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</si>
  <si>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</si>
  <si>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</si>
  <si>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</si>
  <si>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</si>
  <si>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</si>
  <si>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</si>
  <si>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</si>
  <si>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</si>
  <si>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</si>
  <si>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</si>
  <si>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</si>
  <si>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</si>
  <si>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</si>
  <si>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</si>
  <si>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</si>
  <si>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</si>
  <si>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</si>
  <si>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</si>
  <si>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</si>
  <si>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</si>
  <si>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</si>
  <si>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</si>
  <si>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</si>
  <si>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</si>
  <si>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</si>
  <si>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</si>
  <si>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</si>
  <si>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</si>
  <si>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</si>
  <si>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</si>
  <si>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</si>
  <si>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</si>
  <si>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</si>
  <si>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</si>
  <si>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</si>
  <si>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</si>
  <si>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</si>
  <si>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</si>
  <si>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</si>
  <si>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</si>
  <si>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</si>
  <si>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</si>
  <si>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</si>
  <si>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</si>
  <si>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</si>
  <si>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</si>
  <si>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</si>
  <si>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</si>
  <si>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</si>
  <si>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</si>
  <si>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</si>
  <si>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</si>
  <si>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</si>
  <si>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</si>
  <si>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</si>
  <si>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</si>
  <si>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</si>
  <si>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</si>
  <si>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</si>
  <si>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</si>
  <si>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</si>
  <si>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</si>
  <si>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</si>
  <si>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</si>
  <si>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</si>
  <si>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</si>
  <si>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</si>
  <si>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</si>
  <si>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</si>
  <si>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</si>
  <si>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</si>
  <si>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</si>
  <si>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</si>
  <si>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</si>
  <si>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</si>
  <si>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</si>
  <si>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</si>
  <si>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</si>
  <si>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</si>
  <si>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</si>
  <si>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</si>
  <si>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</si>
  <si>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</si>
  <si>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</si>
  <si>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</si>
  <si>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</si>
  <si>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</si>
  <si>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</si>
  <si>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</si>
  <si>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</si>
  <si>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</si>
  <si>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</si>
  <si>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</si>
  <si>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</si>
  <si>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</si>
  <si>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</si>
  <si>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</si>
  <si>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</si>
  <si>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</si>
  <si>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</si>
  <si>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</si>
  <si>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</si>
  <si>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</si>
  <si>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</si>
  <si>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</si>
  <si>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</si>
  <si>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</si>
  <si>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</si>
  <si>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</si>
  <si>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</si>
  <si>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</si>
  <si>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</si>
  <si>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</si>
  <si>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</si>
  <si>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</si>
  <si>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</si>
  <si>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</si>
  <si>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</si>
  <si>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</si>
  <si>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</si>
  <si>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</si>
  <si>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</si>
  <si>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</si>
  <si>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</si>
  <si>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</si>
  <si>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</si>
  <si>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</si>
  <si>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</si>
  <si>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</si>
  <si>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</si>
  <si>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</si>
  <si>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</si>
  <si>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</si>
  <si>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</si>
  <si>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</si>
  <si>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</si>
  <si>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</si>
  <si>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</si>
  <si>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</si>
  <si>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</si>
  <si>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</si>
  <si>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</si>
  <si>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</si>
  <si>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</si>
  <si>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</si>
  <si>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</si>
  <si>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</si>
  <si>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</si>
  <si>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</si>
  <si>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</si>
  <si>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</si>
  <si>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</si>
  <si>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</si>
  <si>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</si>
  <si>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</si>
  <si>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</si>
  <si>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</si>
  <si>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</si>
  <si>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</si>
  <si>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</si>
  <si>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</si>
  <si>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</si>
  <si>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</si>
  <si>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</si>
  <si>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</si>
  <si>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</si>
  <si>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</si>
  <si>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</si>
  <si>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</si>
  <si>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</si>
  <si>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</si>
  <si>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</si>
  <si>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</si>
  <si>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</si>
  <si>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</si>
  <si>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</si>
  <si>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</si>
  <si>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</si>
  <si>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</si>
  <si>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</si>
  <si>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</si>
  <si>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</si>
  <si>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</si>
  <si>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</si>
  <si>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</si>
  <si>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</si>
  <si>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</si>
  <si>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</si>
  <si>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</si>
  <si>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</si>
  <si>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</si>
  <si>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</si>
  <si>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</si>
  <si>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</si>
  <si>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</si>
  <si>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</si>
  <si>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</si>
  <si>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</si>
  <si>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</si>
  <si>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</si>
  <si>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</si>
  <si>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</si>
  <si>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</si>
  <si>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</si>
  <si>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</si>
  <si>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</si>
  <si>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</si>
  <si>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</si>
  <si>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</si>
  <si>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</si>
  <si>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</si>
  <si>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</si>
  <si>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</si>
  <si>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</si>
  <si>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</si>
  <si>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</si>
  <si>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</si>
  <si>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</si>
  <si>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</si>
  <si>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</si>
  <si>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</si>
  <si>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</si>
  <si>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</si>
  <si>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</si>
  <si>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</si>
  <si>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</si>
  <si>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</si>
  <si>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</si>
  <si>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</si>
  <si>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</si>
  <si>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</si>
  <si>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</si>
  <si>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</si>
  <si>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</si>
  <si>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</si>
  <si>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</si>
  <si>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</si>
  <si>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</si>
  <si>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</si>
  <si>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</si>
  <si>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</si>
  <si>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</si>
  <si>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</si>
  <si>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</si>
  <si>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</si>
  <si>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</si>
  <si>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</si>
  <si>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</si>
  <si>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</si>
  <si>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</si>
  <si>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</si>
  <si>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</si>
  <si>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</si>
  <si>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</si>
  <si>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</si>
  <si>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</si>
  <si>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</si>
  <si>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</si>
  <si>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</si>
  <si>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</si>
  <si>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</si>
  <si>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</si>
  <si>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</si>
  <si>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</si>
  <si>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</si>
  <si>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</si>
  <si>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</si>
  <si>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</si>
  <si>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</si>
  <si>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</si>
  <si>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</si>
  <si>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</si>
  <si>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</si>
  <si>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</si>
  <si>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</si>
  <si>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</si>
  <si>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</si>
  <si>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</si>
  <si>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</si>
  <si>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</si>
  <si>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</si>
  <si>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</si>
  <si>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</si>
  <si>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</si>
  <si>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</si>
  <si>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</si>
  <si>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</si>
  <si>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</si>
  <si>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</si>
  <si>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</si>
  <si>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</si>
  <si>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</si>
  <si>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</si>
  <si>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</si>
  <si>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</si>
  <si>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</si>
  <si>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</si>
  <si>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</si>
  <si>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</si>
  <si>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</si>
  <si>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</si>
  <si>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</si>
  <si>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</si>
  <si>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</si>
  <si>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</si>
  <si>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</si>
  <si>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</si>
  <si>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</si>
  <si>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</si>
  <si>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</si>
  <si>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</si>
  <si>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</si>
  <si>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</si>
  <si>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</si>
  <si>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</si>
  <si>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</si>
  <si>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</si>
  <si>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</si>
  <si>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</si>
  <si>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</si>
  <si>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</si>
  <si>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</si>
  <si>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</si>
  <si>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</si>
  <si>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</si>
  <si>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</si>
  <si>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</si>
  <si>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</si>
  <si>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</si>
  <si>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</si>
  <si>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</si>
  <si>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</si>
  <si>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</si>
  <si>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</si>
  <si>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</si>
  <si>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</si>
  <si>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</si>
  <si>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</si>
  <si>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</si>
  <si>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</si>
  <si>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</si>
  <si>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</si>
  <si>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</si>
  <si>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</si>
  <si>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</si>
  <si>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</si>
  <si>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</si>
  <si>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</si>
  <si>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</si>
  <si>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</si>
  <si>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</si>
  <si>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</si>
  <si>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</si>
  <si>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</si>
  <si>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</si>
  <si>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</si>
  <si>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</si>
  <si>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</si>
  <si>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</si>
  <si>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</si>
  <si>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</si>
  <si>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</si>
  <si>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</si>
  <si>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</si>
  <si>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</si>
  <si>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</si>
  <si>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</si>
  <si>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</si>
  <si>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</si>
  <si>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</si>
  <si>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</si>
  <si>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</si>
  <si>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</si>
  <si>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</si>
  <si>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</si>
  <si>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</si>
  <si>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</si>
  <si>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</si>
  <si>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</si>
  <si>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</si>
  <si>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</si>
  <si>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</si>
  <si>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</si>
  <si>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</si>
  <si>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</si>
  <si>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</si>
  <si>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</si>
  <si>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</si>
  <si>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</si>
  <si>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</si>
  <si>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</si>
  <si>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</si>
  <si>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</si>
  <si>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</si>
  <si>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</si>
  <si>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</si>
  <si>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</si>
  <si>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</si>
  <si>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</si>
  <si>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</si>
  <si>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</si>
  <si>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</si>
  <si>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</si>
  <si>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</si>
  <si>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</si>
  <si>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</si>
  <si>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</si>
  <si>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</si>
  <si>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</si>
  <si>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</si>
  <si>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</si>
  <si>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</si>
  <si>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</si>
  <si>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</si>
  <si>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</si>
  <si>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</si>
  <si>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</si>
  <si>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</si>
  <si>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</si>
  <si>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</si>
  <si>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</si>
  <si>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</si>
  <si>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</si>
  <si>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</si>
  <si>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</si>
  <si>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</si>
  <si>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</si>
  <si>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</si>
  <si>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</si>
  <si>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</si>
  <si>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</si>
  <si>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</si>
  <si>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</si>
  <si>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</si>
  <si>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</si>
  <si>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</si>
  <si>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</si>
  <si>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</si>
  <si>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</si>
  <si>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</si>
  <si>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</si>
  <si>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</si>
  <si>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</si>
  <si>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</si>
  <si>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</si>
  <si>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</si>
  <si>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</si>
  <si>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</si>
  <si>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</si>
  <si>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</si>
  <si>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</si>
  <si>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</si>
  <si>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</si>
  <si>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</si>
  <si>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</si>
  <si>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</si>
  <si>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</si>
  <si>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</si>
  <si>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</si>
  <si>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</si>
  <si>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</si>
  <si>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</si>
  <si>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</si>
  <si>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</si>
  <si>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</si>
  <si>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</si>
  <si>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</si>
  <si>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</si>
  <si>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</si>
  <si>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</si>
  <si>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</si>
  <si>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</si>
  <si>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</si>
  <si>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</si>
  <si>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</si>
  <si>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</si>
  <si>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</si>
  <si>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</si>
  <si>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</si>
  <si>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</si>
  <si>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</si>
  <si>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</si>
  <si>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</si>
  <si>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</si>
  <si>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</si>
  <si>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</si>
  <si>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</si>
  <si>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</si>
  <si>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</si>
  <si>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</si>
  <si>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</si>
  <si>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</si>
  <si>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</si>
  <si>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</si>
  <si>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</si>
  <si>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</si>
  <si>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</si>
  <si>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</si>
  <si>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</si>
  <si>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</si>
  <si>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</si>
  <si>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</si>
  <si>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</si>
  <si>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</si>
  <si>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</si>
  <si>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</si>
  <si>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</si>
  <si>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</si>
  <si>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</si>
  <si>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</si>
  <si>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</si>
  <si>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</si>
  <si>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</si>
  <si>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</si>
  <si>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</si>
  <si>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</si>
  <si>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</si>
  <si>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</si>
  <si>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</si>
  <si>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</si>
  <si>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</si>
  <si>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</si>
  <si>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</si>
  <si>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</si>
  <si>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</si>
  <si>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</si>
  <si>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</si>
  <si>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</si>
  <si>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</si>
  <si>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</si>
  <si>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</si>
  <si>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</si>
  <si>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</si>
  <si>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</si>
  <si>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</si>
  <si>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</si>
  <si>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</si>
  <si>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</si>
  <si>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</si>
  <si>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</si>
  <si>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</si>
  <si>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</si>
  <si>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</si>
  <si>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</si>
  <si>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</si>
  <si>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</si>
  <si>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</si>
  <si>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</si>
  <si>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</si>
  <si>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</si>
  <si>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</si>
  <si>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</si>
  <si>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</si>
  <si>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</si>
  <si>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</si>
  <si>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</si>
  <si>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</si>
  <si>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</si>
  <si>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</si>
  <si>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</si>
  <si>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</si>
  <si>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</si>
  <si>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</si>
  <si>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</si>
  <si>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</si>
  <si>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</si>
  <si>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</si>
  <si>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</si>
  <si>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</si>
  <si>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</si>
  <si>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</si>
  <si>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</si>
  <si>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</si>
  <si>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</si>
  <si>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</si>
  <si>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</si>
  <si>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</si>
  <si>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</si>
  <si>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</si>
  <si>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</si>
  <si>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</si>
  <si>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</si>
  <si>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</si>
  <si>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</si>
  <si>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</si>
  <si>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</si>
  <si>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</si>
  <si>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</si>
  <si>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</si>
  <si>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</si>
  <si>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</si>
  <si>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</si>
  <si>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</si>
  <si>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</si>
  <si>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</si>
  <si>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</si>
  <si>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</si>
  <si>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</si>
  <si>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</si>
  <si>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</si>
  <si>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</si>
  <si>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</si>
  <si>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</si>
  <si>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</si>
  <si>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</si>
  <si>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</si>
  <si>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</si>
  <si>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</si>
  <si>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</si>
  <si>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</si>
  <si>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</si>
  <si>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</si>
  <si>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</si>
  <si>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</si>
  <si>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</si>
  <si>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</si>
  <si>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</si>
  <si>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</si>
  <si>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</si>
  <si>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</si>
  <si>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</si>
  <si>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</si>
  <si>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</si>
  <si>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</si>
  <si>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</si>
  <si>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</si>
  <si>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</si>
  <si>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</si>
  <si>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</si>
  <si>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</si>
  <si>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</si>
  <si>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</si>
  <si>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</si>
  <si>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</si>
  <si>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</si>
  <si>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</si>
  <si>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</si>
  <si>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</si>
  <si>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</si>
  <si>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</si>
  <si>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</si>
  <si>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</si>
  <si>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</si>
  <si>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</si>
  <si>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</si>
  <si>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</si>
  <si>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</si>
  <si>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</si>
  <si>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</si>
  <si>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</si>
  <si>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</si>
  <si>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</si>
  <si>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</si>
  <si>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</si>
  <si>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</si>
  <si>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</si>
  <si>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</si>
  <si>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</si>
  <si>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</si>
  <si>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</si>
  <si>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</si>
  <si>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</si>
  <si>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</si>
  <si>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</si>
  <si>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</si>
  <si>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</si>
  <si>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</si>
  <si>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</si>
  <si>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</si>
  <si>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</si>
  <si>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</si>
  <si>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</si>
  <si>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</si>
  <si>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</si>
  <si>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</si>
  <si>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</si>
  <si>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</si>
  <si>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</si>
  <si>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</si>
  <si>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</si>
  <si>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</si>
  <si>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</si>
  <si>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</si>
  <si>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</si>
  <si>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</si>
  <si>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</si>
  <si>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</si>
  <si>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</si>
  <si>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</si>
  <si>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</si>
  <si>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</si>
  <si>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</si>
  <si>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</si>
  <si>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</si>
  <si>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</si>
  <si>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</si>
  <si>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</si>
  <si>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</si>
  <si>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</si>
  <si>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</si>
  <si>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</si>
  <si>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</si>
  <si>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</si>
  <si>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</si>
  <si>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</si>
  <si>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</si>
  <si>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</si>
  <si>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</si>
  <si>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</si>
  <si>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</si>
  <si>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</si>
  <si>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</si>
  <si>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</si>
  <si>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</si>
  <si>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</si>
  <si>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</si>
  <si>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</si>
  <si>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</si>
  <si>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</si>
  <si>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</si>
  <si>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</si>
  <si>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</si>
  <si>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</si>
  <si>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</si>
  <si>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</si>
  <si>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</si>
  <si>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</si>
  <si>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</si>
  <si>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</si>
  <si>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</si>
  <si>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</si>
  <si>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</si>
  <si>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</si>
  <si>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</si>
  <si>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</si>
  <si>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</si>
  <si>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</si>
  <si>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</si>
  <si>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</si>
  <si>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</si>
  <si>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</si>
  <si>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</si>
  <si>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</si>
  <si>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</si>
  <si>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</si>
  <si>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</si>
  <si>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</si>
  <si>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</si>
  <si>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</si>
  <si>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</si>
  <si>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</si>
  <si>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</si>
  <si>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</si>
  <si>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</si>
  <si>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</si>
  <si>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</si>
  <si>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</si>
  <si>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</si>
  <si>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</si>
  <si>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</si>
  <si>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</si>
  <si>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</si>
  <si>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</si>
  <si>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</si>
  <si>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</si>
  <si>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</si>
  <si>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</si>
  <si>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</si>
  <si>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</si>
  <si>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</si>
  <si>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</si>
  <si>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</si>
  <si>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</si>
  <si>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</si>
  <si>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</si>
  <si>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</si>
  <si>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</si>
  <si>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</si>
  <si>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</si>
  <si>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</si>
  <si>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</si>
  <si>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</si>
  <si>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</si>
  <si>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</si>
  <si>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</si>
  <si>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</si>
  <si>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</si>
  <si>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</si>
  <si>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</si>
  <si>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</si>
  <si>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</si>
  <si>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</si>
  <si>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</si>
  <si>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</si>
  <si>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</si>
  <si>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</si>
  <si>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</si>
  <si>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</si>
  <si>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</si>
  <si>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</si>
  <si>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</si>
  <si>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</si>
  <si>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</si>
  <si>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</si>
  <si>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</si>
  <si>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</si>
  <si>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</si>
  <si>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</si>
  <si>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</si>
  <si>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</si>
  <si>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</si>
  <si>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</si>
  <si>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</si>
  <si>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</si>
  <si>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</si>
  <si>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</si>
  <si>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</si>
  <si>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</si>
  <si>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</si>
  <si>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</si>
  <si>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</si>
  <si>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</si>
  <si>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</si>
  <si>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</si>
  <si>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</si>
  <si>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</si>
  <si>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</si>
  <si>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</si>
  <si>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</si>
  <si>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</si>
  <si>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</si>
  <si>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</si>
  <si>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</si>
  <si>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</si>
  <si>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</si>
  <si>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</si>
  <si>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</si>
  <si>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</si>
  <si>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</si>
  <si>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</si>
  <si>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</si>
  <si>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</si>
  <si>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</si>
  <si>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</si>
  <si>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</si>
  <si>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</si>
  <si>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</si>
  <si>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</si>
  <si>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</si>
  <si>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</si>
  <si>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</si>
  <si>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</si>
  <si>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</si>
  <si>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</si>
  <si>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</si>
  <si>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</si>
  <si>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</si>
  <si>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</si>
  <si>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</si>
  <si>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</si>
  <si>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</si>
  <si>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</si>
  <si>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</si>
  <si>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</si>
  <si>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</si>
  <si>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</si>
  <si>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</si>
  <si>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</si>
  <si>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</si>
  <si>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</si>
  <si>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</si>
  <si>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</si>
  <si>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</si>
  <si>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</si>
  <si>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</si>
  <si>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</si>
  <si>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</si>
  <si>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</si>
  <si>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</si>
  <si>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</si>
  <si>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</si>
  <si>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</si>
  <si>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</si>
  <si>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</si>
  <si>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</si>
  <si>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</si>
  <si>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</si>
  <si>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</si>
  <si>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</si>
  <si>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</si>
  <si>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</si>
  <si>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</si>
  <si>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</si>
  <si>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</si>
  <si>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</si>
  <si>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</si>
  <si>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</si>
  <si>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</si>
  <si>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</si>
  <si>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</si>
  <si>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</si>
  <si>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</si>
  <si>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</si>
  <si>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</si>
  <si>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</si>
  <si>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</si>
  <si>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</si>
  <si>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</si>
  <si>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</si>
  <si>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</si>
  <si>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</si>
  <si>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</si>
  <si>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</si>
  <si>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</si>
  <si>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</si>
  <si>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</si>
  <si>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</si>
  <si>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</si>
  <si>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</si>
  <si>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</si>
  <si>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</si>
  <si>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</si>
  <si>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</si>
  <si>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</si>
  <si>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</si>
  <si>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</si>
  <si>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</si>
  <si>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</si>
  <si>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</si>
  <si>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</si>
  <si>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</si>
  <si>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</si>
  <si>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</si>
  <si>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</si>
  <si>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</si>
  <si>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</si>
  <si>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</si>
  <si>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</si>
  <si>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</si>
  <si>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</si>
  <si>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</si>
  <si>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</si>
  <si>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</si>
  <si>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</si>
  <si>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</si>
  <si>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</si>
  <si>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</si>
  <si>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</si>
  <si>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</si>
  <si>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</si>
  <si>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</si>
  <si>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</si>
  <si>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</si>
  <si>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</si>
  <si>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</si>
  <si>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</si>
  <si>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</si>
  <si>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</si>
  <si>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</si>
  <si>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</si>
  <si>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</si>
  <si>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</si>
  <si>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</si>
  <si>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</si>
  <si>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</si>
  <si>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</si>
  <si>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</si>
  <si>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</si>
  <si>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</si>
  <si>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</si>
  <si>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</si>
  <si>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</si>
  <si>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</si>
  <si>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</si>
  <si>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</si>
  <si>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</si>
  <si>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</si>
  <si>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</si>
  <si>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</si>
  <si>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</si>
  <si>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</si>
  <si>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</si>
  <si>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</si>
  <si>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</si>
  <si>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</si>
  <si>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</si>
  <si>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</si>
  <si>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</si>
  <si>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</si>
  <si>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</si>
  <si>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</si>
  <si>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</si>
  <si>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</si>
  <si>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</si>
  <si>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</si>
  <si>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</si>
  <si>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</si>
  <si>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</si>
  <si>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</si>
  <si>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</si>
  <si>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</si>
  <si>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</si>
  <si>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</si>
  <si>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</si>
  <si>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</si>
  <si>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</si>
  <si>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</si>
  <si>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</si>
  <si>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</si>
  <si>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</si>
  <si>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</si>
  <si>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</si>
  <si>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</si>
  <si>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</si>
  <si>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</si>
  <si>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</si>
  <si>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</si>
  <si>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</si>
  <si>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</si>
  <si>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</si>
  <si>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</si>
  <si>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</si>
  <si>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</si>
  <si>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</si>
  <si>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</si>
  <si>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</si>
  <si>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</si>
  <si>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</si>
  <si>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</si>
  <si>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</si>
  <si>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</si>
  <si>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</si>
  <si>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</si>
  <si>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</si>
  <si>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</si>
  <si>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</si>
  <si>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</si>
  <si>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</si>
  <si>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</si>
  <si>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</si>
  <si>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</si>
  <si>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</si>
  <si>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</si>
  <si>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</si>
  <si>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</si>
  <si>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</si>
  <si>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</si>
  <si>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</si>
  <si>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</si>
  <si>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</si>
  <si>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</si>
  <si>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</si>
  <si>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</si>
  <si>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</si>
  <si>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</si>
  <si>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</si>
  <si>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</si>
  <si>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</si>
  <si>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</si>
  <si>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</si>
  <si>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</si>
  <si>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</si>
  <si>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</si>
  <si>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</si>
  <si>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</si>
  <si>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</si>
  <si>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</si>
  <si>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</si>
  <si>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</si>
  <si>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</si>
  <si>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</si>
  <si>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</si>
  <si>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</si>
  <si>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</si>
  <si>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</si>
  <si>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</si>
  <si>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</si>
  <si>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</si>
  <si>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</si>
  <si>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</si>
  <si>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</si>
  <si>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</si>
  <si>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</si>
  <si>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</si>
  <si>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</si>
  <si>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</si>
  <si>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</si>
  <si>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</si>
  <si>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</si>
  <si>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</si>
  <si>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</si>
  <si>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</si>
  <si>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</si>
  <si>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</si>
  <si>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</si>
  <si>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</si>
  <si>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</si>
  <si>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</si>
  <si>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</si>
  <si>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</si>
  <si>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</si>
  <si>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</si>
  <si>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</si>
  <si>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</si>
  <si>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</si>
  <si>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</si>
  <si>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</si>
  <si>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</si>
  <si>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</si>
  <si>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</si>
  <si>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</si>
  <si>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</si>
  <si>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</si>
  <si>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</si>
  <si>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</si>
  <si>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</si>
  <si>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</si>
  <si>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</si>
  <si>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</si>
  <si>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</si>
  <si>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</si>
  <si>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</si>
  <si>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</si>
  <si>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</si>
  <si>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</si>
  <si>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</si>
  <si>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</si>
  <si>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</si>
  <si>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</si>
  <si>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</si>
  <si>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</si>
  <si>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</si>
  <si>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</si>
  <si>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</si>
  <si>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</si>
  <si>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</si>
  <si>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</si>
  <si>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</si>
  <si>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</si>
  <si>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</si>
  <si>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</si>
  <si>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</si>
  <si>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</si>
  <si>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</si>
  <si>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</si>
  <si>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</si>
  <si>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</si>
  <si>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</si>
  <si>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</si>
  <si>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</si>
  <si>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</si>
  <si>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</si>
  <si>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</si>
  <si>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</si>
  <si>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</si>
  <si>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</si>
  <si>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</si>
  <si>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</si>
  <si>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</si>
  <si>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</si>
  <si>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</si>
  <si>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</si>
  <si>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</si>
  <si>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</si>
  <si>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</si>
  <si>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</si>
  <si>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</si>
  <si>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</si>
  <si>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</si>
  <si>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</si>
  <si>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</si>
  <si>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</si>
  <si>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</si>
  <si>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</si>
  <si>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</si>
  <si>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</si>
  <si>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</si>
  <si>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</si>
  <si>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</si>
  <si>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</si>
  <si>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</si>
  <si>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</si>
  <si>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</si>
  <si>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</si>
  <si>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</si>
  <si>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</si>
  <si>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</si>
  <si>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</si>
  <si>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</si>
  <si>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</si>
  <si>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</si>
  <si>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</si>
  <si>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</si>
  <si>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</si>
  <si>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</si>
  <si>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</si>
  <si>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</si>
  <si>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</si>
  <si>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</si>
  <si>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</si>
  <si>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</si>
  <si>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</si>
  <si>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</si>
  <si>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</si>
  <si>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</si>
  <si>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</si>
  <si>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</si>
  <si>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</si>
  <si>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</si>
  <si>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</si>
  <si>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</si>
  <si>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</si>
  <si>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</si>
  <si>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</si>
  <si>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</si>
  <si>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</si>
  <si>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</si>
  <si>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</si>
  <si>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</si>
  <si>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</si>
  <si>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</si>
  <si>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</si>
  <si>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</si>
  <si>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</si>
  <si>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</si>
  <si>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</si>
  <si>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</si>
  <si>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</si>
  <si>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</si>
  <si>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</si>
  <si>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</si>
  <si>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</si>
  <si>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</si>
  <si>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</si>
  <si>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</si>
  <si>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</si>
  <si>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</si>
  <si>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</si>
  <si>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</si>
  <si>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</si>
  <si>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</si>
  <si>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</si>
  <si>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</si>
  <si>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</si>
  <si>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</si>
  <si>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</si>
  <si>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</si>
  <si>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</si>
  <si>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</si>
  <si>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</si>
  <si>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</si>
  <si>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</si>
  <si>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</si>
  <si>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</si>
  <si>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</si>
  <si>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</si>
  <si>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</si>
  <si>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</si>
  <si>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</si>
  <si>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</si>
  <si>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</si>
  <si>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</si>
  <si>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</si>
  <si>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</si>
  <si>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</si>
  <si>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</si>
  <si>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</si>
  <si>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</si>
  <si>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</si>
  <si>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</si>
  <si>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</si>
  <si>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</si>
  <si>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</si>
  <si>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</si>
  <si>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</si>
  <si>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</si>
  <si>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</si>
  <si>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</si>
  <si>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</si>
  <si>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</si>
  <si>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</si>
  <si>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</si>
  <si>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</si>
  <si>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</si>
  <si>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</si>
  <si>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</si>
  <si>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</si>
  <si>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</si>
  <si>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</si>
  <si>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</si>
  <si>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</si>
  <si>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</si>
  <si>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</si>
  <si>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</si>
  <si>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</si>
  <si>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</si>
  <si>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</si>
  <si>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</si>
  <si>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</si>
  <si>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</si>
  <si>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</si>
  <si>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</si>
  <si>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</si>
  <si>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</si>
  <si>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</si>
  <si>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</si>
  <si>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</si>
  <si>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</si>
  <si>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</si>
  <si>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</si>
  <si>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</si>
  <si>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</si>
  <si>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</si>
  <si>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</si>
  <si>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</si>
  <si>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</si>
  <si>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</si>
  <si>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</si>
  <si>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</si>
  <si>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</si>
  <si>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</si>
  <si>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</si>
  <si>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</si>
  <si>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</si>
  <si>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</si>
  <si>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</si>
  <si>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</si>
  <si>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</si>
  <si>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</si>
  <si>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</si>
  <si>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</si>
  <si>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</si>
  <si>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</si>
  <si>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</si>
  <si>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</si>
  <si>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</si>
  <si>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</si>
  <si>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</si>
  <si>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</si>
  <si>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</si>
  <si>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</si>
  <si>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</si>
  <si>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</si>
  <si>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</si>
  <si>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</si>
  <si>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</si>
  <si>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</si>
  <si>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</si>
  <si>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</si>
  <si>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</si>
  <si>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</si>
  <si>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</si>
  <si>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</si>
  <si>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</si>
  <si>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</si>
  <si>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</si>
  <si>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</si>
  <si>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</si>
  <si>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</si>
  <si>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</si>
  <si>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</si>
  <si>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</si>
  <si>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</si>
  <si>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</si>
  <si>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</si>
  <si>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</si>
  <si>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</si>
  <si>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</si>
  <si>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</si>
  <si>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</si>
  <si>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</si>
  <si>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</si>
  <si>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</si>
  <si>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</si>
  <si>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</si>
  <si>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</si>
  <si>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</si>
  <si>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</si>
  <si>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</si>
  <si>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</si>
  <si>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</si>
  <si>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</si>
  <si>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</si>
  <si>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</si>
  <si>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</si>
  <si>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</si>
  <si>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</si>
  <si>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</si>
  <si>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</si>
  <si>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</si>
  <si>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</si>
  <si>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</si>
  <si>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</si>
  <si>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</si>
  <si>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</si>
  <si>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</si>
  <si>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</si>
  <si>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</si>
  <si>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</si>
  <si>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</si>
  <si>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</si>
  <si>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</si>
  <si>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</si>
  <si>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</si>
  <si>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</si>
  <si>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</si>
  <si>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</si>
  <si>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</si>
  <si>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</si>
  <si>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</si>
  <si>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</si>
  <si>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</si>
  <si>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</si>
  <si>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</si>
  <si>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</si>
  <si>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</si>
  <si>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</si>
  <si>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</si>
  <si>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</si>
  <si>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</si>
  <si>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</si>
  <si>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</si>
  <si>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</si>
  <si>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</si>
  <si>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</si>
  <si>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</si>
  <si>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</si>
  <si>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</si>
  <si>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</si>
  <si>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</si>
  <si>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</si>
  <si>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</si>
  <si>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</si>
  <si>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</si>
  <si>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</si>
  <si>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</si>
  <si>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</si>
  <si>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</si>
  <si>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</si>
  <si>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</si>
  <si>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</si>
  <si>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</si>
  <si>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</si>
  <si>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</si>
  <si>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</si>
  <si>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</si>
  <si>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</si>
  <si>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</si>
  <si>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</si>
  <si>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</si>
  <si>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</si>
  <si>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</si>
  <si>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</si>
  <si>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</si>
  <si>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</si>
  <si>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</si>
  <si>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</si>
  <si>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</si>
  <si>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</si>
  <si>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</si>
  <si>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</si>
  <si>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</si>
  <si>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</si>
  <si>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</si>
  <si>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</si>
  <si>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</si>
  <si>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</si>
  <si>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</si>
  <si>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</si>
  <si>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</si>
  <si>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</si>
  <si>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</si>
  <si>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</si>
  <si>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</si>
  <si>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</si>
  <si>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</si>
  <si>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</si>
  <si>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</si>
  <si>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</si>
  <si>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</si>
  <si>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</si>
  <si>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</si>
  <si>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</si>
  <si>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</si>
  <si>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</si>
  <si>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</si>
  <si>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</si>
  <si>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</si>
  <si>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</si>
  <si>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</si>
  <si>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</si>
  <si>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</si>
  <si>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</si>
  <si>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</si>
  <si>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</si>
  <si>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</si>
  <si>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</si>
  <si>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</si>
  <si>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</si>
  <si>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</si>
  <si>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</si>
  <si>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</si>
  <si>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</si>
  <si>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</si>
  <si>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</si>
  <si>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</si>
  <si>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</si>
  <si>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</si>
  <si>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</si>
  <si>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</si>
  <si>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</si>
  <si>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</si>
  <si>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</si>
  <si>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</si>
  <si>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</si>
  <si>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</si>
  <si>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</si>
  <si>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</si>
  <si>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</si>
  <si>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</si>
  <si>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</si>
  <si>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</si>
  <si>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</si>
  <si>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</si>
  <si>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</si>
  <si>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</si>
  <si>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</si>
  <si>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</si>
  <si>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</si>
  <si>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</si>
  <si>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</si>
  <si>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</si>
  <si>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</si>
  <si>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</si>
  <si>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</si>
  <si>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</si>
  <si>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</si>
  <si>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</si>
  <si>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</si>
  <si>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</si>
  <si>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</si>
  <si>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</si>
  <si>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</si>
  <si>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</si>
  <si>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</si>
  <si>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</si>
  <si>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</si>
  <si>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</si>
  <si>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</si>
  <si>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</si>
  <si>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</si>
  <si>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</si>
  <si>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</si>
  <si>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</si>
  <si>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</si>
  <si>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</si>
  <si>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</si>
  <si>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</si>
  <si>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</si>
  <si>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</si>
  <si>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</si>
  <si>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</si>
  <si>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</si>
  <si>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</si>
  <si>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</si>
  <si>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</si>
  <si>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</si>
  <si>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</si>
  <si>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</si>
  <si>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</si>
  <si>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</si>
  <si>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</si>
  <si>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</si>
  <si>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</si>
  <si>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</si>
  <si>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</si>
  <si>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</si>
  <si>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</si>
  <si>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</si>
  <si>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</si>
  <si>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</si>
  <si>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</si>
  <si>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</si>
  <si>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</si>
  <si>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</si>
  <si>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</si>
  <si>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</si>
  <si>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</si>
  <si>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</si>
  <si>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</si>
  <si>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</si>
  <si>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</si>
  <si>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</si>
  <si>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</si>
  <si>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</si>
  <si>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</si>
  <si>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</si>
  <si>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</si>
  <si>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</si>
  <si>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</si>
  <si>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</si>
  <si>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</si>
  <si>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</si>
  <si>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</si>
  <si>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</si>
  <si>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</si>
  <si>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</si>
  <si>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</si>
  <si>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</si>
  <si>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</si>
  <si>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</si>
  <si>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</si>
  <si>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</si>
  <si>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</si>
  <si>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</si>
  <si>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</si>
  <si>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</si>
  <si>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</si>
  <si>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</si>
  <si>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</si>
  <si>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</si>
  <si>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</si>
  <si>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</si>
  <si>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</si>
  <si>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</si>
  <si>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</si>
  <si>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</si>
  <si>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</si>
  <si>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</si>
  <si>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</si>
  <si>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</si>
  <si>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</si>
  <si>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</si>
  <si>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</si>
  <si>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</si>
  <si>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</si>
  <si>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</si>
  <si>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</si>
  <si>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</si>
  <si>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</si>
  <si>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</si>
  <si>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</si>
  <si>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</si>
  <si>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</si>
  <si>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</si>
  <si>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</si>
  <si>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</si>
  <si>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</si>
  <si>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</si>
  <si>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</si>
  <si>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</si>
  <si>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</si>
  <si>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</si>
  <si>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</si>
  <si>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</si>
  <si>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</si>
  <si>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</si>
  <si>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</si>
  <si>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</si>
  <si>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</si>
  <si>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</si>
  <si>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</si>
  <si>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</si>
  <si>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</si>
  <si>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</si>
  <si>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</si>
  <si>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</si>
  <si>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</si>
  <si>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</si>
  <si>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</si>
  <si>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</si>
  <si>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</si>
  <si>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</si>
  <si>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</si>
  <si>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</si>
  <si>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</si>
  <si>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</si>
  <si>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</si>
  <si>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</si>
  <si>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</si>
  <si>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</si>
  <si>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</si>
  <si>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</si>
  <si>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</si>
  <si>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</si>
  <si>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</si>
  <si>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</si>
  <si>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</si>
  <si>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</si>
  <si>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</si>
  <si>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</si>
  <si>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</si>
  <si>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</si>
  <si>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</si>
  <si>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</si>
  <si>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</si>
  <si>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</si>
  <si>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</si>
  <si>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</si>
  <si>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</si>
  <si>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</si>
  <si>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</si>
  <si>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</si>
  <si>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</si>
  <si>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</si>
  <si>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</si>
  <si>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</si>
  <si>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</si>
  <si>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</si>
  <si>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</si>
  <si>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</si>
  <si>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</si>
  <si>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</si>
  <si>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</si>
  <si>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</si>
  <si>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</si>
  <si>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</si>
  <si>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</si>
  <si>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</si>
  <si>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</si>
  <si>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</si>
  <si>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</si>
  <si>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</si>
  <si>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</si>
  <si>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</si>
  <si>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</si>
  <si>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</si>
  <si>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</si>
  <si>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</si>
  <si>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</si>
  <si>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</si>
  <si>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</si>
  <si>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</si>
  <si>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</si>
  <si>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</si>
  <si>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</si>
  <si>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</si>
  <si>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</si>
  <si>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</si>
  <si>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</si>
  <si>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</si>
  <si>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</si>
  <si>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</si>
  <si>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</si>
  <si>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</si>
  <si>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</si>
  <si>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</si>
  <si>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</si>
  <si>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</si>
  <si>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</si>
  <si>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</si>
  <si>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</si>
  <si>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</si>
  <si>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</si>
  <si>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</si>
  <si>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</si>
  <si>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</si>
  <si>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</si>
  <si>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</si>
  <si>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</si>
  <si>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</si>
  <si>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</si>
  <si>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</si>
  <si>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</si>
  <si>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</si>
  <si>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</si>
  <si>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</si>
  <si>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</si>
  <si>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</si>
  <si>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</si>
  <si>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</si>
  <si>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</si>
  <si>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</si>
  <si>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</si>
  <si>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</si>
  <si>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</si>
  <si>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</si>
  <si>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</si>
  <si>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</si>
  <si>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</si>
  <si>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</si>
  <si>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</si>
  <si>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</si>
  <si>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</si>
  <si>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</si>
  <si>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</si>
  <si>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</si>
  <si>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</si>
  <si>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</si>
  <si>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</si>
  <si>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</si>
  <si>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</si>
  <si>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</si>
  <si>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</si>
  <si>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</si>
  <si>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</si>
  <si>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</si>
  <si>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</si>
  <si>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</si>
  <si>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</si>
  <si>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</si>
  <si>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</si>
  <si>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</si>
  <si>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</si>
  <si>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</si>
  <si>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</si>
  <si>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</si>
  <si>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</si>
  <si>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</si>
  <si>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</si>
  <si>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</si>
  <si>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</si>
  <si>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</si>
  <si>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</si>
  <si>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</si>
  <si>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</si>
  <si>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</si>
  <si>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</si>
  <si>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</si>
  <si>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</si>
  <si>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</si>
  <si>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</si>
  <si>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</si>
  <si>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</si>
  <si>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</si>
  <si>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</si>
  <si>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</si>
  <si>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</si>
  <si>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</si>
  <si>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</si>
  <si>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</si>
  <si>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</si>
  <si>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</si>
  <si>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</si>
  <si>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</si>
  <si>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</si>
  <si>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</si>
  <si>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</si>
  <si>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</si>
  <si>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</si>
  <si>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</si>
  <si>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</si>
  <si>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</si>
  <si>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</si>
  <si>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</si>
  <si>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</si>
  <si>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</si>
  <si>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</si>
  <si>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</si>
  <si>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</si>
  <si>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</si>
  <si>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</si>
  <si>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</si>
  <si>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</si>
  <si>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</si>
  <si>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</si>
  <si>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</si>
  <si>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</si>
  <si>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</si>
  <si>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</si>
  <si>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</si>
  <si>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</si>
  <si>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</si>
  <si>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</si>
  <si>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</si>
  <si>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</si>
  <si>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</si>
  <si>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</si>
  <si>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</si>
  <si>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</si>
  <si>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</si>
  <si>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</si>
  <si>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</si>
  <si>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</si>
  <si>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</si>
  <si>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</si>
  <si>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</si>
  <si>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</si>
  <si>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</si>
  <si>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</si>
  <si>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</si>
  <si>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</si>
  <si>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</si>
  <si>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</si>
  <si>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</si>
  <si>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</si>
  <si>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</si>
  <si>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</si>
  <si>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</si>
  <si>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</si>
  <si>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</si>
  <si>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</si>
  <si>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</si>
  <si>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</si>
  <si>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</si>
  <si>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</si>
  <si>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</si>
  <si>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</si>
  <si>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</si>
  <si>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</si>
  <si>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</si>
  <si>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</si>
  <si>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</si>
  <si>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</si>
  <si>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</si>
  <si>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</si>
  <si>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</si>
  <si>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</si>
  <si>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</si>
  <si>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</si>
  <si>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</si>
  <si>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</si>
  <si>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</si>
  <si>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</si>
  <si>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</si>
  <si>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</si>
  <si>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</si>
  <si>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</si>
  <si>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</si>
  <si>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</si>
  <si>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</si>
  <si>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</si>
  <si>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</si>
  <si>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</si>
  <si>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</si>
  <si>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</si>
  <si>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</si>
  <si>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</si>
  <si>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</si>
  <si>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</si>
  <si>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</si>
  <si>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</si>
  <si>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</si>
  <si>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</si>
  <si>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</si>
  <si>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</si>
  <si>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</si>
  <si>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</si>
  <si>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</si>
  <si>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</si>
  <si>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</si>
  <si>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</si>
  <si>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</si>
  <si>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</si>
  <si>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</si>
  <si>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</si>
  <si>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</si>
  <si>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</si>
  <si>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</si>
  <si>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</si>
  <si>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</si>
  <si>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</si>
  <si>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</si>
  <si>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</si>
  <si>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</si>
  <si>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</si>
  <si>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</si>
  <si>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</si>
  <si>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</si>
  <si>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</si>
  <si>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</si>
  <si>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</si>
  <si>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</si>
  <si>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</si>
  <si>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</si>
  <si>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</si>
  <si>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</si>
  <si>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</si>
  <si>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</si>
  <si>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</si>
  <si>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</si>
  <si>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</si>
  <si>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</si>
  <si>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</si>
  <si>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</si>
  <si>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</si>
  <si>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</si>
  <si>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</si>
  <si>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</si>
  <si>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</si>
  <si>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</si>
  <si>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</si>
  <si>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</si>
  <si>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</si>
  <si>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</si>
  <si>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</si>
  <si>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</si>
  <si>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</si>
  <si>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</si>
  <si>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</si>
  <si>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</si>
  <si>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</si>
  <si>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</si>
  <si>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</si>
  <si>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</si>
  <si>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</si>
  <si>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</si>
  <si>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</si>
  <si>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</si>
  <si>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</si>
  <si>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</si>
  <si>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</si>
  <si>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</si>
  <si>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</si>
  <si>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</si>
  <si>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</si>
  <si>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</si>
  <si>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</si>
  <si>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</si>
  <si>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</si>
  <si>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</si>
  <si>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</si>
  <si>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</si>
  <si>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</si>
  <si>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</si>
  <si>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</si>
  <si>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</si>
  <si>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</si>
  <si>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</si>
  <si>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</si>
  <si>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</si>
  <si>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</si>
  <si>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</si>
  <si>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</si>
  <si>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</si>
  <si>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</si>
  <si>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</si>
  <si>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</si>
  <si>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</si>
  <si>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</si>
  <si>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</si>
  <si>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</si>
  <si>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</si>
  <si>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</si>
  <si>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</si>
  <si>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</si>
  <si>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</si>
  <si>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</si>
  <si>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</si>
  <si>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</si>
  <si>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</si>
  <si>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</si>
  <si>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</si>
  <si>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</si>
  <si>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</si>
  <si>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</si>
  <si>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</si>
  <si>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</si>
  <si>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</si>
  <si>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</si>
  <si>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</si>
  <si>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</si>
  <si>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</si>
  <si>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</si>
  <si>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</si>
  <si>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</si>
  <si>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</si>
  <si>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</si>
  <si>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</si>
  <si>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</si>
  <si>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</si>
  <si>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</si>
  <si>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</si>
  <si>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</si>
  <si>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</si>
  <si>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</si>
  <si>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</si>
  <si>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</si>
  <si>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</si>
  <si>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</si>
  <si>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</si>
  <si>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</si>
  <si>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</si>
  <si>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</si>
  <si>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</si>
  <si>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</si>
  <si>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</si>
  <si>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</si>
  <si>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</si>
  <si>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</si>
  <si>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</si>
  <si>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</si>
  <si>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</si>
  <si>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</si>
  <si>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</si>
  <si>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</si>
  <si>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</si>
  <si>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</si>
  <si>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</si>
  <si>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</si>
  <si>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</si>
  <si>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</si>
  <si>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</si>
  <si>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</si>
  <si>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</si>
  <si>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</si>
  <si>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</si>
  <si>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</si>
  <si>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</si>
  <si>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</si>
  <si>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</si>
  <si>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</si>
  <si>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</si>
  <si>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</si>
  <si>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</si>
  <si>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</si>
  <si>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</si>
  <si>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</si>
  <si>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</si>
  <si>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</si>
  <si>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</si>
  <si>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</si>
  <si>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</si>
  <si>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</si>
  <si>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</si>
  <si>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</si>
  <si>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</si>
  <si>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</si>
  <si>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</si>
  <si>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</si>
  <si>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</si>
  <si>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</si>
  <si>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</si>
  <si>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</si>
  <si>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</si>
  <si>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</si>
  <si>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</si>
  <si>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</si>
  <si>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</si>
  <si>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</si>
  <si>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</si>
  <si>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</si>
  <si>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</si>
  <si>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</si>
  <si>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</si>
  <si>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</si>
  <si>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</si>
  <si>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</si>
  <si>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</si>
  <si>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</si>
  <si>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</si>
  <si>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</si>
  <si>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</si>
  <si>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</si>
  <si>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</si>
  <si>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</si>
  <si>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</si>
  <si>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</si>
  <si>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</si>
  <si>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</si>
  <si>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</si>
  <si>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</si>
  <si>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</si>
  <si>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</si>
  <si>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</si>
  <si>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</si>
  <si>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</si>
  <si>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</si>
  <si>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</si>
  <si>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</si>
  <si>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</si>
  <si>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</si>
  <si>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</si>
  <si>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</si>
  <si>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</si>
  <si>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</si>
  <si>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</si>
  <si>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</si>
  <si>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</si>
  <si>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</si>
  <si>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</si>
  <si>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</si>
  <si>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</si>
  <si>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</si>
  <si>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</si>
  <si>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</si>
  <si>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</si>
  <si>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</si>
  <si>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</si>
  <si>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</si>
  <si>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</si>
  <si>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</si>
  <si>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</si>
  <si>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</si>
  <si>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</si>
  <si>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</si>
  <si>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</si>
  <si>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</si>
  <si>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</si>
  <si>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</si>
  <si>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</si>
  <si>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</si>
  <si>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</si>
  <si>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</si>
  <si>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</si>
  <si>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</si>
  <si>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</si>
  <si>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</si>
  <si>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</si>
  <si>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</si>
  <si>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</si>
  <si>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</si>
  <si>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</si>
  <si>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</si>
  <si>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</si>
  <si>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</si>
  <si>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</si>
  <si>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</si>
  <si>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</si>
  <si>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</si>
  <si>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</si>
  <si>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</si>
  <si>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</si>
  <si>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</si>
  <si>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</si>
  <si>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</si>
  <si>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</si>
  <si>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</si>
  <si>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</si>
  <si>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</si>
  <si>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</si>
  <si>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</si>
  <si>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</si>
  <si>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</si>
  <si>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</si>
  <si>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</si>
  <si>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</si>
  <si>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</si>
  <si>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</si>
  <si>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</si>
  <si>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</si>
  <si>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</si>
  <si>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</si>
  <si>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</si>
  <si>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</si>
  <si>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</si>
  <si>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</si>
  <si>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</si>
  <si>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</si>
  <si>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</si>
  <si>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</si>
  <si>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</si>
  <si>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</si>
  <si>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</si>
  <si>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</si>
  <si>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</si>
  <si>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</si>
  <si>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</si>
  <si>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</si>
  <si>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</si>
  <si>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</si>
  <si>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</si>
  <si>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</si>
  <si>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</si>
  <si>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</si>
  <si>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</si>
  <si>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</si>
  <si>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</si>
  <si>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</si>
  <si>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</si>
  <si>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</si>
  <si>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</si>
  <si>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</si>
  <si>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</si>
  <si>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</si>
  <si>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</si>
  <si>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</si>
  <si>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</si>
  <si>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</si>
  <si>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</si>
  <si>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</si>
  <si>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</si>
  <si>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</si>
  <si>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</si>
  <si>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</si>
  <si>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</si>
  <si>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</si>
  <si>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</si>
  <si>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</si>
  <si>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</si>
  <si>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</si>
  <si>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</si>
  <si>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</si>
  <si>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</si>
  <si>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</si>
  <si>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</si>
  <si>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</si>
  <si>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</si>
  <si>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</si>
  <si>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</si>
  <si>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</si>
  <si>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</si>
  <si>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</si>
  <si>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</si>
  <si>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</si>
  <si>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</si>
  <si>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</si>
  <si>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</si>
  <si>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</si>
  <si>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</si>
  <si>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</si>
  <si>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</si>
  <si>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</si>
  <si>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</si>
  <si>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</si>
  <si>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</si>
  <si>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</si>
  <si>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</si>
  <si>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</si>
  <si>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</si>
  <si>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</si>
  <si>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</si>
  <si>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</si>
  <si>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</si>
  <si>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</si>
  <si>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</si>
  <si>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</si>
  <si>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</si>
  <si>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</si>
  <si>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</si>
  <si>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</si>
  <si>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</si>
  <si>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</si>
  <si>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</si>
  <si>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</si>
  <si>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</si>
  <si>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</si>
  <si>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</si>
  <si>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</si>
  <si>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</si>
  <si>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</si>
  <si>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</si>
  <si>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</si>
  <si>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</si>
  <si>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</si>
  <si>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</si>
  <si>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</si>
  <si>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</si>
  <si>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</si>
  <si>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</si>
  <si>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</si>
  <si>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</si>
  <si>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</si>
  <si>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</si>
  <si>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</si>
  <si>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</si>
  <si>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</si>
  <si>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</si>
  <si>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</si>
  <si>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</si>
  <si>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</si>
  <si>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</si>
  <si>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</si>
  <si>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</si>
  <si>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</si>
  <si>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</si>
  <si>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</si>
  <si>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</si>
  <si>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</si>
  <si>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</si>
  <si>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</si>
  <si>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</si>
  <si>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</si>
  <si>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</si>
  <si>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</si>
  <si>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</si>
  <si>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</si>
  <si>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</si>
  <si>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</si>
  <si>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</si>
  <si>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</si>
  <si>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</si>
  <si>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</si>
  <si>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</si>
  <si>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</si>
  <si>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</si>
  <si>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</si>
  <si>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</si>
  <si>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</si>
  <si>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</si>
  <si>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</si>
  <si>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</si>
  <si>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</si>
  <si>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</si>
  <si>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</si>
  <si>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</si>
  <si>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</si>
  <si>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</si>
  <si>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</si>
  <si>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</si>
  <si>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</si>
  <si>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</si>
  <si>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</si>
  <si>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</si>
  <si>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</si>
  <si>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</si>
  <si>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</si>
  <si>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</si>
  <si>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</si>
  <si>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</si>
  <si>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</si>
  <si>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</si>
  <si>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</si>
  <si>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</si>
  <si>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</si>
  <si>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</si>
  <si>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</si>
  <si>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</si>
  <si>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</si>
  <si>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</si>
  <si>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</si>
  <si>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</si>
  <si>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</si>
  <si>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</si>
  <si>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</si>
  <si>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</si>
  <si>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</si>
  <si>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</si>
  <si>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</si>
  <si>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</si>
  <si>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</si>
  <si>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</si>
  <si>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</si>
  <si>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</si>
  <si>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</si>
  <si>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</si>
  <si>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</si>
  <si>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</si>
  <si>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</si>
  <si>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</si>
  <si>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</si>
  <si>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</si>
  <si>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</si>
  <si>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</si>
  <si>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</si>
  <si>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</si>
  <si>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</si>
  <si>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</si>
  <si>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</si>
  <si>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</si>
  <si>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</si>
  <si>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</si>
  <si>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</si>
  <si>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</si>
  <si>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</si>
  <si>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</si>
  <si>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</si>
  <si>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</si>
  <si>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</si>
  <si>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</si>
  <si>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</si>
  <si>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</si>
  <si>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</si>
  <si>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</si>
  <si>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</si>
  <si>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</si>
  <si>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</si>
  <si>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</si>
  <si>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</si>
  <si>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</si>
  <si>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</si>
  <si>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</si>
  <si>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</si>
  <si>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</si>
  <si>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</si>
  <si>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</si>
  <si>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</si>
  <si>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</si>
  <si>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</si>
  <si>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</si>
  <si>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</si>
  <si>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</si>
  <si>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</si>
  <si>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</si>
  <si>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</si>
  <si>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</si>
  <si>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</si>
  <si>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</si>
  <si>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</si>
  <si>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</si>
  <si>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</si>
  <si>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</si>
  <si>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</si>
  <si>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</si>
  <si>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</si>
  <si>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</si>
  <si>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</si>
  <si>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</si>
  <si>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</si>
  <si>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</si>
  <si>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</si>
  <si>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</si>
  <si>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</si>
  <si>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</si>
  <si>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</si>
  <si>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</si>
  <si>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</si>
  <si>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</si>
  <si>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</si>
  <si>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</si>
  <si>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</si>
  <si>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</si>
  <si>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</si>
  <si>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</si>
  <si>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</si>
  <si>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</si>
  <si>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</si>
  <si>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</si>
  <si>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</si>
  <si>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</si>
  <si>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</si>
  <si>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</si>
  <si>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</si>
  <si>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</si>
  <si>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</si>
  <si>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</si>
  <si>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</si>
  <si>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</si>
  <si>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</si>
  <si>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</si>
  <si>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</si>
  <si>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</si>
  <si>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</si>
  <si>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</si>
  <si>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</si>
  <si>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</si>
  <si>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</si>
  <si>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</si>
  <si>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</si>
  <si>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</si>
  <si>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</si>
  <si>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</si>
  <si>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</si>
  <si>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</si>
  <si>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</si>
  <si>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</si>
  <si>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</si>
  <si>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</si>
  <si>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</si>
  <si>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</si>
  <si>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</si>
  <si>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</si>
  <si>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</si>
  <si>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</si>
  <si>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</si>
  <si>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</si>
  <si>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</si>
  <si>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</si>
  <si>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</si>
  <si>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</si>
  <si>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</si>
  <si>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</si>
  <si>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</si>
  <si>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</si>
  <si>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</si>
  <si>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</si>
  <si>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</si>
  <si>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</si>
  <si>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</si>
  <si>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</si>
  <si>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</si>
  <si>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</si>
  <si>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</si>
  <si>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</si>
  <si>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</si>
  <si>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</si>
  <si>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</si>
  <si>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</si>
  <si>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</si>
  <si>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</si>
  <si>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</si>
  <si>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</si>
  <si>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</si>
  <si>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</si>
  <si>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</si>
  <si>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</si>
  <si>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</si>
  <si>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</si>
  <si>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</si>
  <si>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</si>
  <si>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</si>
  <si>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</si>
  <si>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</si>
  <si>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</si>
  <si>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</si>
  <si>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</si>
  <si>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</si>
  <si>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</si>
  <si>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</si>
  <si>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</si>
  <si>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</si>
  <si>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</si>
  <si>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</si>
  <si>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</si>
  <si>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</si>
  <si>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</si>
  <si>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</si>
  <si>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</si>
  <si>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</si>
  <si>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</si>
  <si>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</si>
  <si>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</si>
  <si>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</si>
  <si>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</si>
  <si>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</si>
  <si>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</si>
  <si>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</si>
  <si>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</si>
  <si>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</si>
  <si>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</si>
  <si>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</si>
  <si>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</si>
  <si>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</si>
  <si>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</si>
  <si>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</si>
  <si>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</si>
  <si>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</si>
  <si>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</si>
  <si>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</si>
  <si>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</si>
  <si>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</si>
  <si>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</si>
  <si>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</si>
  <si>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</si>
  <si>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</si>
  <si>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</si>
  <si>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</si>
  <si>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</si>
  <si>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</si>
  <si>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</si>
  <si>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</si>
  <si>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</si>
  <si>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</si>
  <si>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</si>
  <si>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</si>
  <si>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</si>
  <si>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</si>
  <si>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</si>
  <si>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</si>
  <si>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</si>
  <si>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</si>
  <si>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</si>
  <si>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</si>
  <si>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</si>
  <si>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</si>
  <si>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</si>
  <si>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</si>
  <si>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</si>
  <si>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</si>
  <si>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</si>
  <si>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</si>
  <si>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</si>
  <si>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</si>
  <si>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</si>
  <si>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</si>
  <si>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</si>
  <si>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</si>
  <si>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</si>
  <si>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</si>
  <si>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</si>
  <si>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</si>
  <si>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</si>
  <si>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</si>
  <si>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</si>
  <si>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</si>
  <si>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</si>
  <si>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</si>
  <si>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</si>
  <si>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</si>
  <si>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</si>
  <si>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</si>
  <si>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</si>
  <si>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</si>
  <si>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</si>
  <si>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</si>
  <si>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</si>
  <si>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</si>
  <si>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</si>
  <si>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</si>
  <si>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</si>
  <si>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</si>
  <si>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</si>
  <si>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</si>
  <si>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</si>
  <si>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</si>
  <si>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</si>
  <si>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</si>
  <si>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</si>
  <si>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</si>
  <si>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</si>
  <si>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</si>
  <si>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</si>
  <si>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</si>
  <si>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</si>
  <si>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</si>
  <si>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</si>
  <si>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</si>
  <si>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</si>
  <si>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</si>
  <si>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</si>
  <si>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</si>
  <si>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</si>
  <si>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</si>
  <si>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</si>
  <si>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</si>
  <si>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</si>
  <si>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</si>
  <si>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</si>
  <si>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</si>
  <si>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</si>
  <si>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</si>
  <si>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</si>
  <si>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</si>
  <si>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</si>
  <si>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</si>
  <si>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</si>
  <si>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</si>
  <si>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</si>
  <si>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</si>
  <si>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</si>
  <si>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</si>
  <si>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</si>
  <si>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</si>
  <si>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</si>
  <si>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</si>
  <si>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</si>
  <si>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</si>
  <si>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</si>
  <si>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</si>
  <si>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</si>
  <si>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</si>
  <si>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</si>
  <si>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</si>
  <si>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</si>
  <si>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</si>
  <si>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</si>
  <si>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</si>
  <si>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</si>
  <si>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</si>
  <si>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</si>
  <si>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</si>
  <si>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</si>
  <si>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</si>
  <si>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</si>
  <si>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</si>
  <si>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</si>
  <si>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</si>
  <si>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</si>
  <si>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</si>
  <si>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</si>
  <si>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</si>
  <si>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</si>
  <si>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</si>
  <si>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</si>
  <si>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</si>
  <si>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</si>
  <si>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</si>
  <si>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</si>
  <si>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</si>
  <si>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</si>
  <si>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</si>
  <si>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</si>
  <si>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</si>
  <si>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</si>
  <si>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</si>
  <si>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</si>
  <si>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</si>
  <si>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</si>
  <si>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</si>
  <si>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</si>
  <si>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</si>
  <si>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</si>
  <si>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</si>
  <si>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</si>
  <si>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</si>
  <si>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</si>
  <si>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</si>
  <si>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</si>
  <si>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</si>
  <si>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</si>
  <si>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</si>
  <si>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</si>
  <si>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</si>
  <si>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</si>
  <si>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</si>
  <si>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</si>
  <si>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</si>
  <si>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</si>
  <si>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</si>
  <si>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</si>
  <si>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</si>
  <si>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</si>
  <si>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</si>
  <si>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</si>
  <si>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</si>
  <si>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</si>
  <si>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</si>
  <si>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</si>
  <si>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</si>
  <si>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</si>
  <si>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</si>
  <si>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</si>
  <si>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</si>
  <si>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</si>
  <si>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</si>
  <si>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</si>
  <si>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</si>
  <si>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</si>
  <si>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</si>
  <si>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</si>
  <si>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</si>
  <si>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</si>
  <si>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</si>
  <si>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</si>
  <si>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</si>
  <si>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</si>
  <si>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</si>
  <si>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</si>
  <si>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</si>
  <si>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</si>
  <si>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</si>
  <si>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</si>
  <si>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</si>
  <si>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</si>
  <si>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</si>
  <si>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</si>
  <si>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</si>
  <si>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</si>
  <si>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</si>
  <si>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</si>
  <si>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</si>
  <si>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</si>
  <si>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</si>
  <si>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</si>
  <si>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</si>
  <si>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</si>
  <si>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</si>
  <si>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</si>
  <si>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</si>
  <si>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</si>
  <si>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</si>
  <si>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</si>
  <si>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</si>
  <si>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</si>
  <si>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</si>
  <si>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</si>
  <si>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</si>
  <si>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</si>
  <si>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</si>
  <si>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</si>
  <si>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</si>
  <si>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</si>
  <si>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</si>
  <si>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</si>
  <si>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</si>
  <si>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</si>
  <si>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</si>
  <si>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</si>
  <si>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</si>
  <si>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</si>
  <si>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</si>
  <si>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</si>
  <si>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</si>
  <si>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</si>
  <si>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</si>
  <si>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</si>
  <si>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</si>
  <si>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</si>
  <si>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</si>
  <si>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</si>
  <si>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</si>
  <si>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</si>
  <si>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</si>
  <si>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</si>
  <si>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</si>
  <si>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</si>
  <si>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</si>
  <si>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</si>
  <si>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</si>
  <si>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</si>
  <si>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</si>
  <si>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</si>
  <si>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</si>
  <si>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</si>
  <si>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</si>
  <si>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</si>
  <si>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</si>
  <si>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</si>
  <si>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</si>
  <si>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</si>
  <si>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</si>
  <si>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</si>
  <si>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</si>
  <si>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</si>
  <si>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</si>
  <si>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</si>
  <si>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</si>
  <si>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</si>
  <si>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</si>
  <si>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</si>
  <si>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</si>
  <si>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</si>
  <si>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</si>
  <si>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</si>
  <si>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</si>
  <si>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</si>
  <si>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</si>
  <si>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</si>
  <si>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</si>
  <si>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</si>
  <si>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</si>
  <si>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</si>
  <si>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</si>
  <si>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</si>
  <si>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</si>
  <si>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</si>
  <si>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</si>
  <si>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</si>
  <si>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</si>
  <si>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</si>
  <si>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</si>
  <si>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</si>
  <si>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</si>
  <si>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</si>
  <si>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</si>
  <si>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</si>
  <si>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</si>
  <si>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</si>
  <si>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</si>
  <si>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</si>
  <si>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</si>
  <si>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</si>
  <si>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</si>
  <si>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</si>
  <si>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</si>
  <si>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</si>
  <si>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</si>
  <si>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</si>
  <si>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</si>
  <si>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</si>
  <si>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</si>
  <si>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</si>
  <si>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</si>
  <si>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</si>
  <si>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</si>
  <si>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</si>
  <si>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</si>
  <si>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</si>
  <si>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</si>
  <si>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</si>
  <si>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</si>
  <si>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</si>
  <si>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</si>
  <si>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</si>
  <si>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</si>
  <si>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</si>
  <si>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</si>
  <si>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</si>
  <si>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</si>
  <si>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</si>
  <si>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</si>
  <si>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</si>
  <si>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</si>
  <si>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</si>
  <si>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</si>
  <si>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</si>
  <si>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</si>
  <si>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</si>
  <si>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</si>
  <si>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</si>
  <si>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</si>
  <si>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</si>
  <si>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</si>
  <si>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</si>
  <si>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</si>
  <si>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</si>
  <si>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</si>
  <si>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</si>
  <si>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</si>
  <si>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</si>
  <si>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</si>
  <si>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</si>
  <si>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</si>
  <si>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</si>
  <si>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</si>
  <si>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</si>
  <si>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</si>
  <si>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</si>
  <si>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</si>
  <si>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</si>
  <si>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</si>
  <si>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</si>
  <si>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</si>
  <si>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</si>
  <si>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</si>
  <si>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</si>
  <si>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</si>
  <si>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</si>
  <si>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</si>
  <si>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</si>
  <si>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</si>
  <si>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</si>
  <si>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</si>
  <si>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</si>
  <si>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</si>
  <si>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</si>
  <si>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</si>
  <si>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</si>
  <si>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</si>
  <si>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</si>
  <si>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</si>
  <si>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</si>
  <si>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</si>
  <si>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</si>
  <si>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</si>
  <si>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</si>
  <si>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</si>
  <si>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</si>
  <si>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</si>
  <si>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</si>
  <si>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</si>
  <si>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</si>
  <si>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</si>
  <si>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</si>
  <si>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</si>
  <si>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</si>
  <si>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</si>
  <si>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</si>
  <si>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</si>
  <si>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</si>
  <si>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</si>
  <si>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</si>
  <si>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</si>
  <si>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</si>
  <si>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</si>
  <si>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</si>
  <si>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</si>
  <si>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</si>
  <si>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</si>
  <si>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</si>
  <si>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</si>
  <si>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</si>
  <si>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</si>
  <si>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</si>
  <si>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</si>
  <si>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</si>
  <si>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</si>
  <si>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</si>
  <si>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</si>
  <si>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</si>
  <si>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</si>
  <si>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</si>
  <si>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</si>
  <si>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</si>
  <si>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</si>
  <si>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</si>
  <si>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</si>
  <si>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</si>
  <si>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</si>
  <si>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</si>
  <si>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</si>
  <si>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</si>
  <si>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</si>
  <si>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</si>
  <si>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</si>
  <si>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</si>
  <si>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</si>
  <si>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</si>
  <si>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</si>
  <si>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</si>
  <si>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</si>
  <si>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</si>
  <si>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</si>
  <si>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</si>
  <si>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</si>
  <si>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</si>
  <si>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</si>
  <si>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</si>
  <si>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</si>
  <si>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</si>
  <si>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</si>
  <si>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</si>
  <si>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</si>
  <si>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</si>
  <si>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</si>
  <si>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</si>
  <si>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</si>
  <si>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</si>
  <si>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</si>
  <si>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</si>
  <si>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</si>
  <si>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</si>
  <si>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</si>
  <si>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</si>
  <si>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</si>
  <si>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</si>
  <si>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</si>
  <si>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</si>
  <si>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</si>
  <si>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</si>
  <si>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</si>
  <si>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</si>
  <si>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</si>
  <si>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</si>
  <si>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</si>
  <si>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</si>
  <si>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</si>
  <si>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</si>
  <si>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</si>
  <si>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</si>
  <si>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</si>
  <si>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</si>
  <si>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</si>
  <si>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</si>
  <si>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</si>
  <si>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</si>
  <si>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</si>
  <si>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</si>
  <si>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</si>
  <si>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</si>
  <si>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</si>
  <si>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</si>
  <si>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</si>
  <si>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</si>
  <si>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</si>
  <si>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</si>
  <si>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</si>
  <si>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</si>
  <si>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</si>
  <si>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</si>
  <si>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</si>
  <si>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</si>
  <si>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</si>
  <si>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</si>
  <si>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</si>
  <si>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</si>
  <si>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</si>
  <si>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</si>
  <si>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</si>
  <si>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</si>
  <si>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</si>
  <si>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</si>
  <si>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</si>
  <si>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</si>
  <si>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</si>
  <si>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</si>
  <si>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</si>
  <si>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</si>
  <si>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</si>
  <si>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</si>
  <si>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</si>
  <si>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</si>
  <si>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</si>
  <si>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</si>
  <si>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</si>
  <si>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</si>
  <si>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</si>
  <si>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</si>
  <si>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</si>
  <si>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</si>
  <si>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</si>
  <si>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</si>
  <si>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</si>
  <si>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</si>
  <si>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</si>
  <si>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</si>
  <si>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</si>
  <si>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</si>
  <si>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</si>
  <si>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</si>
  <si>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</si>
  <si>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</si>
  <si>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</si>
  <si>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</si>
  <si>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</si>
  <si>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</si>
  <si>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</si>
  <si>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</si>
  <si>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</si>
  <si>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</si>
  <si>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</si>
  <si>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</si>
  <si>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</si>
  <si>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</si>
  <si>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</si>
  <si>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</si>
  <si>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</si>
  <si>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</si>
  <si>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</si>
  <si>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</si>
  <si>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</si>
  <si>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</si>
  <si>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</si>
  <si>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</si>
  <si>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</si>
  <si>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</si>
  <si>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</si>
  <si>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</si>
  <si>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</si>
  <si>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</si>
  <si>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</si>
  <si>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</si>
  <si>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</si>
  <si>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</si>
  <si>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</si>
  <si>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</si>
  <si>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</si>
  <si>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</si>
  <si>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</si>
  <si>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</si>
  <si>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</si>
  <si>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</si>
  <si>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</si>
  <si>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</si>
  <si>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</si>
  <si>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</si>
  <si>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</si>
  <si>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</si>
  <si>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</si>
  <si>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</si>
  <si>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</si>
  <si>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</si>
  <si>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</si>
  <si>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</si>
  <si>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</si>
  <si>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</si>
  <si>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</si>
  <si>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</si>
  <si>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</si>
  <si>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</si>
  <si>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</si>
  <si>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</si>
  <si>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</si>
  <si>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</si>
  <si>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</si>
  <si>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</si>
  <si>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</si>
  <si>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</si>
  <si>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</si>
  <si>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</si>
  <si>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</si>
  <si>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</si>
  <si>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</si>
  <si>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</si>
  <si>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</si>
  <si>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</si>
  <si>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</si>
  <si>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</si>
  <si>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</si>
  <si>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</si>
  <si>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</si>
  <si>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</si>
  <si>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</si>
  <si>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</si>
  <si>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</si>
  <si>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</si>
  <si>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</si>
  <si>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</si>
  <si>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</si>
  <si>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</si>
  <si>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</si>
  <si>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</si>
  <si>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</si>
  <si>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</si>
  <si>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</si>
  <si>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</si>
  <si>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</si>
  <si>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</si>
  <si>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</si>
  <si>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</si>
  <si>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</si>
  <si>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</si>
  <si>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</si>
  <si>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</si>
  <si>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</si>
  <si>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</si>
  <si>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</si>
  <si>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</si>
  <si>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</si>
  <si>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</si>
  <si>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</si>
  <si>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</si>
  <si>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</si>
  <si>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</si>
  <si>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</si>
  <si>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</si>
  <si>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</si>
  <si>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</si>
  <si>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</si>
  <si>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</si>
  <si>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</si>
  <si>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</si>
  <si>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</si>
  <si>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</si>
  <si>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</si>
  <si>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</si>
  <si>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</si>
  <si>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</si>
  <si>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</si>
  <si>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</si>
  <si>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</si>
  <si>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</si>
  <si>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</si>
  <si>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</si>
  <si>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</si>
  <si>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</si>
  <si>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</si>
  <si>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</si>
  <si>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</si>
  <si>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</si>
  <si>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</si>
  <si>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</si>
  <si>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</si>
  <si>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</si>
  <si>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</si>
  <si>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</si>
  <si>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</si>
  <si>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</si>
  <si>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</si>
  <si>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</si>
  <si>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</si>
  <si>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</si>
  <si>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</si>
  <si>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</si>
  <si>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</si>
  <si>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</si>
  <si>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</si>
  <si>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</si>
  <si>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</si>
  <si>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</si>
  <si>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</si>
  <si>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</si>
  <si>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</si>
  <si>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</si>
  <si>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</si>
  <si>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</si>
  <si>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</si>
  <si>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</si>
  <si>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</si>
  <si>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</si>
  <si>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</si>
  <si>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</si>
  <si>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</si>
  <si>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</si>
  <si>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</si>
  <si>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</si>
  <si>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</si>
  <si>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</si>
  <si>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</si>
  <si>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</si>
  <si>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</si>
  <si>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</si>
  <si>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</si>
  <si>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</si>
  <si>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</si>
  <si>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</si>
  <si>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</si>
  <si>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</si>
  <si>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</si>
  <si>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</si>
  <si>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</si>
  <si>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</si>
  <si>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</si>
  <si>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</si>
  <si>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</si>
  <si>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</si>
  <si>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</si>
  <si>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</si>
  <si>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</si>
  <si>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</si>
  <si>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</si>
  <si>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</si>
  <si>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</si>
  <si>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</si>
  <si>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</si>
  <si>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</si>
  <si>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</si>
  <si>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</si>
  <si>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</si>
  <si>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</si>
  <si>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</si>
  <si>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</si>
  <si>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</si>
  <si>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</si>
  <si>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</si>
  <si>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</si>
  <si>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</si>
  <si>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</si>
  <si>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</si>
  <si>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</si>
  <si>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</si>
  <si>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</si>
  <si>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</si>
  <si>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</si>
  <si>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</si>
  <si>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</si>
  <si>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</si>
  <si>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</si>
  <si>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</si>
  <si>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</si>
  <si>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</si>
  <si>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</si>
  <si>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</si>
  <si>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</si>
  <si>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</si>
  <si>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</si>
  <si>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</si>
  <si>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</si>
  <si>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</si>
  <si>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</si>
  <si>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</si>
  <si>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</si>
  <si>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</si>
  <si>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</si>
  <si>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</si>
  <si>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</si>
  <si>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</si>
  <si>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</si>
  <si>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</si>
  <si>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</si>
  <si>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</si>
  <si>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</si>
  <si>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</si>
  <si>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</si>
  <si>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</si>
  <si>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</si>
  <si>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</si>
  <si>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</si>
  <si>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</si>
  <si>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</si>
  <si>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</si>
  <si>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</si>
  <si>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</si>
  <si>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</si>
  <si>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</si>
  <si>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</si>
  <si>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</si>
  <si>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</si>
  <si>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</si>
  <si>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</si>
  <si>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</si>
  <si>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</si>
  <si>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</si>
  <si>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</si>
  <si>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</si>
  <si>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</si>
  <si>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</si>
  <si>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</si>
  <si>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</si>
  <si>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</si>
  <si>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</si>
  <si>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</si>
  <si>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</si>
  <si>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</si>
  <si>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</si>
  <si>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</si>
  <si>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</si>
  <si>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</si>
  <si>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</si>
  <si>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</si>
  <si>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</si>
  <si>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</si>
  <si>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</si>
  <si>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</si>
  <si>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</si>
  <si>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</si>
  <si>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</si>
  <si>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</si>
  <si>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</si>
  <si>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</si>
  <si>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</si>
  <si>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</si>
  <si>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</si>
  <si>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</si>
  <si>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</si>
  <si>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</si>
  <si>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</si>
  <si>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</si>
  <si>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</si>
  <si>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</si>
  <si>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</si>
  <si>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</si>
  <si>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</si>
  <si>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</si>
  <si>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</si>
  <si>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</si>
  <si>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</si>
  <si>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</si>
  <si>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</si>
  <si>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</si>
  <si>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</si>
  <si>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</si>
  <si>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</si>
  <si>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</si>
  <si>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</si>
  <si>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</si>
  <si>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</si>
  <si>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</si>
  <si>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</si>
  <si>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</si>
  <si>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</si>
  <si>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</si>
  <si>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</si>
  <si>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</si>
  <si>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</si>
  <si>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</si>
  <si>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</si>
  <si>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</si>
  <si>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</si>
  <si>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</si>
  <si>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</si>
  <si>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</si>
  <si>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</si>
  <si>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</si>
  <si>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</si>
  <si>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</si>
  <si>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</si>
  <si>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</si>
  <si>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</si>
  <si>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</si>
  <si>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</si>
  <si>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</si>
  <si>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</si>
  <si>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</si>
  <si>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</si>
  <si>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</si>
  <si>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</si>
  <si>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</si>
  <si>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</si>
  <si>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</si>
  <si>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</si>
  <si>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</si>
  <si>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</si>
  <si>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</si>
  <si>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</si>
  <si>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</si>
  <si>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</si>
  <si>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</si>
  <si>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</si>
  <si>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</si>
  <si>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</si>
  <si>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</si>
  <si>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</si>
  <si>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</si>
  <si>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</si>
  <si>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</si>
  <si>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</si>
  <si>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</si>
  <si>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</si>
  <si>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</si>
  <si>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</si>
  <si>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</si>
  <si>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</si>
  <si>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</si>
  <si>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</si>
  <si>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</si>
  <si>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</si>
  <si>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</si>
  <si>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</si>
  <si>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</si>
  <si>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</si>
  <si>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</si>
  <si>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</si>
  <si>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</si>
  <si>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</si>
  <si>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</si>
  <si>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</si>
  <si>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</si>
  <si>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</si>
  <si>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</si>
  <si>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</si>
  <si>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</si>
  <si>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</si>
  <si>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</si>
  <si>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</si>
  <si>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</si>
  <si>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</si>
  <si>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</si>
  <si>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</si>
  <si>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</si>
  <si>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</si>
  <si>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</si>
  <si>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</si>
  <si>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</si>
  <si>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</si>
  <si>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</si>
  <si>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</si>
  <si>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</si>
  <si>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</si>
  <si>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</si>
  <si>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</si>
  <si>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</si>
  <si>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</si>
  <si>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</si>
  <si>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</si>
  <si>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</si>
  <si>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</si>
  <si>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</si>
  <si>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</si>
  <si>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</si>
  <si>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</si>
  <si>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</si>
  <si>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</si>
  <si>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</si>
  <si>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</si>
  <si>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</si>
  <si>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</si>
  <si>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</si>
  <si>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</si>
  <si>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</si>
  <si>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</si>
  <si>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</si>
  <si>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</si>
  <si>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</si>
  <si>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</si>
  <si>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</si>
  <si>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</si>
  <si>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</si>
  <si>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</si>
  <si>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</si>
  <si>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</si>
  <si>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</si>
  <si>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</si>
  <si>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</si>
  <si>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</si>
  <si>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</si>
  <si>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</si>
  <si>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</si>
  <si>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</si>
  <si>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</si>
  <si>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</si>
  <si>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</si>
  <si>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</si>
  <si>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</si>
  <si>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</si>
  <si>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</si>
  <si>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</si>
  <si>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</si>
  <si>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</si>
  <si>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</si>
  <si>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</si>
  <si>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</si>
  <si>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</si>
  <si>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</si>
  <si>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</si>
  <si>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</si>
  <si>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</si>
  <si>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</si>
  <si>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</si>
  <si>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</si>
  <si>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</si>
  <si>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</si>
  <si>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</si>
  <si>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</si>
  <si>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</si>
  <si>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</si>
  <si>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</si>
  <si>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</si>
  <si>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</si>
  <si>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</si>
  <si>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</si>
  <si>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</si>
  <si>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</si>
  <si>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</si>
  <si>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</si>
  <si>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</si>
  <si>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</si>
  <si>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</si>
  <si>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</si>
  <si>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</si>
  <si>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</si>
  <si>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</si>
  <si>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</si>
  <si>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</si>
  <si>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</si>
  <si>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</si>
  <si>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</si>
  <si>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</si>
  <si>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</si>
  <si>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</si>
  <si>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</si>
  <si>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</si>
  <si>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</si>
  <si>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</si>
  <si>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</si>
  <si>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</si>
  <si>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</si>
  <si>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</si>
  <si>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</si>
  <si>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</si>
  <si>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</si>
  <si>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</si>
  <si>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</si>
  <si>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</si>
  <si>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</si>
  <si>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</si>
  <si>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</si>
  <si>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</si>
  <si>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</si>
  <si>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</si>
  <si>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</si>
  <si>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</si>
  <si>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</si>
  <si>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</si>
  <si>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</si>
  <si>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</si>
  <si>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</si>
  <si>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</si>
  <si>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</si>
  <si>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</si>
  <si>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</si>
  <si>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</si>
  <si>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</si>
  <si>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</si>
  <si>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</si>
  <si>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</si>
  <si>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</si>
  <si>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</si>
  <si>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</si>
  <si>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</si>
  <si>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</si>
  <si>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</si>
  <si>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</si>
  <si>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</si>
  <si>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</si>
  <si>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</si>
  <si>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</si>
  <si>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</si>
  <si>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</si>
  <si>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</si>
  <si>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</si>
  <si>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</si>
  <si>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</si>
  <si>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</si>
  <si>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</si>
  <si>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</si>
  <si>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</si>
  <si>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</si>
  <si>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</si>
  <si>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</si>
  <si>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</si>
  <si>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</si>
  <si>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</si>
  <si>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</si>
  <si>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</si>
  <si>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</si>
  <si>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</si>
  <si>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</si>
  <si>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</si>
  <si>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</si>
  <si>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</si>
  <si>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</si>
  <si>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</si>
  <si>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</si>
  <si>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</si>
  <si>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</si>
  <si>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</si>
  <si>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</si>
  <si>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</si>
  <si>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</si>
  <si>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</si>
  <si>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</si>
  <si>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</si>
  <si>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</si>
  <si>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</si>
  <si>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</si>
  <si>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</si>
  <si>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</si>
  <si>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</si>
  <si>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</si>
  <si>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</si>
  <si>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</si>
  <si>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</si>
  <si>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</si>
  <si>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</si>
  <si>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</si>
  <si>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</si>
  <si>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</si>
  <si>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</si>
  <si>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</si>
  <si>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</si>
  <si>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</si>
  <si>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</si>
  <si>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</si>
  <si>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</si>
  <si>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</si>
  <si>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</si>
  <si>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</si>
  <si>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</si>
  <si>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</si>
  <si>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</si>
  <si>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</si>
  <si>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</si>
  <si>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</si>
  <si>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</si>
  <si>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</si>
  <si>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</si>
  <si>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</si>
  <si>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</si>
  <si>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</si>
  <si>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</si>
  <si>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</si>
  <si>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</si>
  <si>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</si>
  <si>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</si>
  <si>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</si>
  <si>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</si>
  <si>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</si>
  <si>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</si>
  <si>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</si>
  <si>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</si>
  <si>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</si>
  <si>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</si>
  <si>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</si>
  <si>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</si>
  <si>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</si>
  <si>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</si>
  <si>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</si>
  <si>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</si>
  <si>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</si>
  <si>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</si>
  <si>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</si>
  <si>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</si>
  <si>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</si>
  <si>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</si>
  <si>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</si>
  <si>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</si>
  <si>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</si>
  <si>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</si>
  <si>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</si>
  <si>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</si>
  <si>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</si>
  <si>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</si>
  <si>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</si>
  <si>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</si>
  <si>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</si>
  <si>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</si>
  <si>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</si>
  <si>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</si>
  <si>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</si>
  <si>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</si>
  <si>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</si>
  <si>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</si>
  <si>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</si>
  <si>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</si>
  <si>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</si>
  <si>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</si>
  <si>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</si>
  <si>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</si>
  <si>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</si>
  <si>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</si>
  <si>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</si>
  <si>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</si>
  <si>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</si>
  <si>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</si>
  <si>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</si>
  <si>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</si>
  <si>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</si>
  <si>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</si>
  <si>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</si>
  <si>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</si>
  <si>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</si>
  <si>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</si>
  <si>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</si>
  <si>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</si>
  <si>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</si>
  <si>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</si>
  <si>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</si>
  <si>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</si>
  <si>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</si>
  <si>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</si>
  <si>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</si>
  <si>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</si>
  <si>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</si>
  <si>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</si>
  <si>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</si>
  <si>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</si>
  <si>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</si>
  <si>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</si>
  <si>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</si>
  <si>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</si>
  <si>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</si>
  <si>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</si>
  <si>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</si>
  <si>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</si>
  <si>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</si>
  <si>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</si>
  <si>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</si>
  <si>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</si>
  <si>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</si>
  <si>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</si>
  <si>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</si>
  <si>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</si>
  <si>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</si>
  <si>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</si>
  <si>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</si>
  <si>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</si>
  <si>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</si>
  <si>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</si>
  <si>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</si>
  <si>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</si>
  <si>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</si>
  <si>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</si>
  <si>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</si>
  <si>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</si>
  <si>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</si>
  <si>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</si>
  <si>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</si>
  <si>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</si>
  <si>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</si>
  <si>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</si>
  <si>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</si>
  <si>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</si>
  <si>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</si>
  <si>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</si>
  <si>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</si>
  <si>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</si>
  <si>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</si>
  <si>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</si>
  <si>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</si>
  <si>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</si>
  <si>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</si>
  <si>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</si>
  <si>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</si>
  <si>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</si>
  <si>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</si>
  <si>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</si>
  <si>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</si>
  <si>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</si>
  <si>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</si>
  <si>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</si>
  <si>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</si>
  <si>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</si>
  <si>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</si>
  <si>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</si>
  <si>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</si>
  <si>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</si>
  <si>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</si>
  <si>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</si>
  <si>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</si>
  <si>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</si>
  <si>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</si>
  <si>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</si>
  <si>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</si>
  <si>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</si>
  <si>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</si>
  <si>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</si>
  <si>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</si>
  <si>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</si>
  <si>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</si>
  <si>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</si>
  <si>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</si>
  <si>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</si>
  <si>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</si>
  <si>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</si>
  <si>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</si>
  <si>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</si>
  <si>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</si>
  <si>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</si>
  <si>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</si>
  <si>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</si>
  <si>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</si>
  <si>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</si>
  <si>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</si>
  <si>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</si>
  <si>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</si>
  <si>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</si>
  <si>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</si>
  <si>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</si>
  <si>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</si>
  <si>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</si>
  <si>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</si>
  <si>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</si>
  <si>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</si>
  <si>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</si>
  <si>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</si>
  <si>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</si>
  <si>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</si>
  <si>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</si>
  <si>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</si>
  <si>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</si>
  <si>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</si>
  <si>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</si>
  <si>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</si>
  <si>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</si>
  <si>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</si>
  <si>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</si>
  <si>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</si>
  <si>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</si>
  <si>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</si>
  <si>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</si>
  <si>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</si>
  <si>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</si>
  <si>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</si>
  <si>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</si>
  <si>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</si>
  <si>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</si>
  <si>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</si>
  <si>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</si>
  <si>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</si>
  <si>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</si>
  <si>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</si>
  <si>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</si>
  <si>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</si>
  <si>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</si>
  <si>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</si>
  <si>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</si>
  <si>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</si>
  <si>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</si>
  <si>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</si>
  <si>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</si>
  <si>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</si>
  <si>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</si>
  <si>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</si>
  <si>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</si>
  <si>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</si>
  <si>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</si>
  <si>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</si>
  <si>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</si>
  <si>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</si>
  <si>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</si>
  <si>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</si>
  <si>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</si>
  <si>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</si>
  <si>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</si>
  <si>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</si>
  <si>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</si>
  <si>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</si>
  <si>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</si>
  <si>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</si>
  <si>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</si>
  <si>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</si>
  <si>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</si>
  <si>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</si>
  <si>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</si>
  <si>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</si>
  <si>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</si>
  <si>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</si>
  <si>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</si>
  <si>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</si>
  <si>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</si>
  <si>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</si>
  <si>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</si>
  <si>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</si>
  <si>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</si>
  <si>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</si>
  <si>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</si>
  <si>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</si>
  <si>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</si>
  <si>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</si>
  <si>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</si>
  <si>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</si>
  <si>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</si>
  <si>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</si>
  <si>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</si>
  <si>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</si>
  <si>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</si>
  <si>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</si>
  <si>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</si>
  <si>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</si>
  <si>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</si>
  <si>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</si>
  <si>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</si>
  <si>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</si>
  <si>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</si>
  <si>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</si>
  <si>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</si>
  <si>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</si>
  <si>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</si>
  <si>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</si>
  <si>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</si>
  <si>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</si>
  <si>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</si>
  <si>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</si>
  <si>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</si>
  <si>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</si>
  <si>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</si>
  <si>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</si>
  <si>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</si>
  <si>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</si>
  <si>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</si>
  <si>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</si>
  <si>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</si>
  <si>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</si>
  <si>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</si>
  <si>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</si>
  <si>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</si>
  <si>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</si>
  <si>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</si>
  <si>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</si>
  <si>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</si>
  <si>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</si>
  <si>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</si>
  <si>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</si>
  <si>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</si>
  <si>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</si>
  <si>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</si>
  <si>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</si>
  <si>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</si>
  <si>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</si>
  <si>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</si>
  <si>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</si>
  <si>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</si>
  <si>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</si>
  <si>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</si>
  <si>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</si>
  <si>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</si>
  <si>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</si>
  <si>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</si>
  <si>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</si>
  <si>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</si>
  <si>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</si>
  <si>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</si>
  <si>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</si>
  <si>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</si>
  <si>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</si>
  <si>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</si>
  <si>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</si>
  <si>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</si>
  <si>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</si>
  <si>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</si>
  <si>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</si>
  <si>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</si>
  <si>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</si>
  <si>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</si>
  <si>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</si>
  <si>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</si>
  <si>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</si>
  <si>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</si>
  <si>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</si>
  <si>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</si>
  <si>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</si>
  <si>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</si>
  <si>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</si>
  <si>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</si>
  <si>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</si>
  <si>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</si>
  <si>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</si>
  <si>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</si>
  <si>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</si>
  <si>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</si>
  <si>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</si>
  <si>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</si>
  <si>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</si>
  <si>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</si>
  <si>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</si>
  <si>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</si>
  <si>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</si>
  <si>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</si>
  <si>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</si>
  <si>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</si>
  <si>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</si>
  <si>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</si>
  <si>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</si>
  <si>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</si>
  <si>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</si>
  <si>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</si>
  <si>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</si>
  <si>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</si>
  <si>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</si>
  <si>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</si>
  <si>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</si>
  <si>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</si>
  <si>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</si>
  <si>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</si>
  <si>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</si>
  <si>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</si>
  <si>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</si>
  <si>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</si>
  <si>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</si>
  <si>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</si>
  <si>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</si>
  <si>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</si>
  <si>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</si>
  <si>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</si>
  <si>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</si>
  <si>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</si>
  <si>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</si>
  <si>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</si>
  <si>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</si>
  <si>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</si>
  <si>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</si>
  <si>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</si>
  <si>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</si>
  <si>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</si>
  <si>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</si>
  <si>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</si>
  <si>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</si>
  <si>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</si>
  <si>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</si>
  <si>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</si>
  <si>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</si>
  <si>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</si>
  <si>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</si>
  <si>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</si>
  <si>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</si>
  <si>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</si>
  <si>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</si>
  <si>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</si>
  <si>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</si>
  <si>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</si>
  <si>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</si>
  <si>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</si>
  <si>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</si>
  <si>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</si>
  <si>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</si>
  <si>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</si>
  <si>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</si>
  <si>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</si>
  <si>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</si>
  <si>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</si>
  <si>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</si>
  <si>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</si>
  <si>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</si>
  <si>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</si>
  <si>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</si>
  <si>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</si>
  <si>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</si>
  <si>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</si>
  <si>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</si>
  <si>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</si>
  <si>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</si>
  <si>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</si>
  <si>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</si>
  <si>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</si>
  <si>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</si>
  <si>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</si>
  <si>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</si>
  <si>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</si>
  <si>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</si>
  <si>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</si>
  <si>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</si>
  <si>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</si>
  <si>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</si>
  <si>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</si>
  <si>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</si>
  <si>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</si>
  <si>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</si>
  <si>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</si>
  <si>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</si>
  <si>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</si>
  <si>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</si>
  <si>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</si>
  <si>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</si>
  <si>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</si>
  <si>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</si>
  <si>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</si>
  <si>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</si>
  <si>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</si>
  <si>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</si>
  <si>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</si>
  <si>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</si>
  <si>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</si>
  <si>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</si>
  <si>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</si>
  <si>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</si>
  <si>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</si>
  <si>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</si>
  <si>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</si>
  <si>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</si>
  <si>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</si>
  <si>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</si>
  <si>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</si>
  <si>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</si>
  <si>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</si>
  <si>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</si>
  <si>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</si>
  <si>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</si>
  <si>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</si>
  <si>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</si>
  <si>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</si>
  <si>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</si>
  <si>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</si>
  <si>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</si>
  <si>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</si>
  <si>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</si>
  <si>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</si>
  <si>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</si>
  <si>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</si>
  <si>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</si>
  <si>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</si>
  <si>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</si>
  <si>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</si>
  <si>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</si>
  <si>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</si>
  <si>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</si>
  <si>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</si>
  <si>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</si>
  <si>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</si>
  <si>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</si>
  <si>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</si>
  <si>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</si>
  <si>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</si>
  <si>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</si>
  <si>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</si>
  <si>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</si>
  <si>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</si>
  <si>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</si>
  <si>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</si>
  <si>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</si>
  <si>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</si>
  <si>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</si>
  <si>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</si>
  <si>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</si>
  <si>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</si>
  <si>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</si>
  <si>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</si>
  <si>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</si>
  <si>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</si>
  <si>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</si>
  <si>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</si>
  <si>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</si>
  <si>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</si>
  <si>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</si>
  <si>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</si>
  <si>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</si>
  <si>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</si>
  <si>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</si>
  <si>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</si>
  <si>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</si>
  <si>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</si>
  <si>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</si>
  <si>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</si>
  <si>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</si>
  <si>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</si>
  <si>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</si>
  <si>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</si>
  <si>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</si>
  <si>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</si>
  <si>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</si>
  <si>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</si>
  <si>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</si>
  <si>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</si>
  <si>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</si>
  <si>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</si>
  <si>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</si>
  <si>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</si>
  <si>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</si>
  <si>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</si>
  <si>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</si>
  <si>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</si>
  <si>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</si>
  <si>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</si>
  <si>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</si>
  <si>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</si>
  <si>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</si>
  <si>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</si>
  <si>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</si>
  <si>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</si>
  <si>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</si>
  <si>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</si>
  <si>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</si>
  <si>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</si>
  <si>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</si>
  <si>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</si>
  <si>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</si>
  <si>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</si>
  <si>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</si>
  <si>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</si>
  <si>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</si>
  <si>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</si>
  <si>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</si>
  <si>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</si>
  <si>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</si>
  <si>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</si>
  <si>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</si>
  <si>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</si>
  <si>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</si>
  <si>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</si>
  <si>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</si>
  <si>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</si>
  <si>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</si>
  <si>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</si>
  <si>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</si>
  <si>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</si>
  <si>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</si>
  <si>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</si>
  <si>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</si>
  <si>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</si>
  <si>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</si>
  <si>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</si>
  <si>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</si>
  <si>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</si>
  <si>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</si>
  <si>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</si>
  <si>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</si>
  <si>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</si>
  <si>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</si>
  <si>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</si>
  <si>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</si>
  <si>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</si>
  <si>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</si>
  <si>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</si>
  <si>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</si>
  <si>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</si>
  <si>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</si>
  <si>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</si>
  <si>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</si>
  <si>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</si>
  <si>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</si>
  <si>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</si>
  <si>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</si>
  <si>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</si>
  <si>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</si>
  <si>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</si>
  <si>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</si>
  <si>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</si>
  <si>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</si>
  <si>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</si>
  <si>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</si>
  <si>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</si>
  <si>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</si>
  <si>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</si>
  <si>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</si>
  <si>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</si>
  <si>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</si>
  <si>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</si>
  <si>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</si>
  <si>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</si>
  <si>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</si>
  <si>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</si>
  <si>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</si>
  <si>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</si>
  <si>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</si>
  <si>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</si>
  <si>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</si>
  <si>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</si>
  <si>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</si>
  <si>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</si>
  <si>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</si>
  <si>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</si>
  <si>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</si>
  <si>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</si>
  <si>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</si>
  <si>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</si>
  <si>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</si>
  <si>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</si>
  <si>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</si>
  <si>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</si>
  <si>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</si>
  <si>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</si>
  <si>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</si>
  <si>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</si>
  <si>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</si>
  <si>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</si>
  <si>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</si>
  <si>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</si>
  <si>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</si>
  <si>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</si>
  <si>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</si>
  <si>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</si>
  <si>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</si>
  <si>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</si>
  <si>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</si>
  <si>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</si>
  <si>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</si>
  <si>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</si>
  <si>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</si>
  <si>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</si>
  <si>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</si>
  <si>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</si>
  <si>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</si>
  <si>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</si>
  <si>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</si>
  <si>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</si>
  <si>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</si>
  <si>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</si>
  <si>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</si>
  <si>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</si>
  <si>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</si>
  <si>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</si>
  <si>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</si>
  <si>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</si>
  <si>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</si>
  <si>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</si>
  <si>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</si>
  <si>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</si>
  <si>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</si>
  <si>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</si>
  <si>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</si>
  <si>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</si>
  <si>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</si>
  <si>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</si>
  <si>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</si>
  <si>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</si>
  <si>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</si>
  <si>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</si>
  <si>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</si>
  <si>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</si>
  <si>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</si>
  <si>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</si>
  <si>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</si>
  <si>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</si>
  <si>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</si>
  <si>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</si>
  <si>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</si>
  <si>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</si>
  <si>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</si>
  <si>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</si>
  <si>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</si>
  <si>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</si>
  <si>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</si>
  <si>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</si>
  <si>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</si>
  <si>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</si>
  <si>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</si>
  <si>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</si>
  <si>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</si>
  <si>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</si>
  <si>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</si>
  <si>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</si>
  <si>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</si>
  <si>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</si>
  <si>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</si>
  <si>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</si>
  <si>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</si>
  <si>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</si>
  <si>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</si>
  <si>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</si>
  <si>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</si>
  <si>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</si>
  <si>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</si>
  <si>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</si>
  <si>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</si>
  <si>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</si>
  <si>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</si>
  <si>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</si>
  <si>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</si>
  <si>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</si>
  <si>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</si>
  <si>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</si>
  <si>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</si>
  <si>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</si>
  <si>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</si>
  <si>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</si>
  <si>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</si>
  <si>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</si>
  <si>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</si>
  <si>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</si>
  <si>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</si>
  <si>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</si>
  <si>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</si>
  <si>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</si>
  <si>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</si>
  <si>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</si>
  <si>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</si>
  <si>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</si>
  <si>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</si>
  <si>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</si>
  <si>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</si>
  <si>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</si>
  <si>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</si>
  <si>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</si>
  <si>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</si>
  <si>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</si>
  <si>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</si>
  <si>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</si>
  <si>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</si>
  <si>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</si>
  <si>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</si>
  <si>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</si>
  <si>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</si>
  <si>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</si>
  <si>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</si>
  <si>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</si>
  <si>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</si>
  <si>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</si>
  <si>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</si>
  <si>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</si>
  <si>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</si>
  <si>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</si>
  <si>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</si>
  <si>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</si>
  <si>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</si>
  <si>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</si>
  <si>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</si>
  <si>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</si>
  <si>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</si>
  <si>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</si>
  <si>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</si>
  <si>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</si>
  <si>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</si>
  <si>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</si>
  <si>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</si>
  <si>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</si>
  <si>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</si>
  <si>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</si>
  <si>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</si>
  <si>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</si>
  <si>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</si>
  <si>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</si>
  <si>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</si>
  <si>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</si>
  <si>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</si>
  <si>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</si>
  <si>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</si>
  <si>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</si>
  <si>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</si>
  <si>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</si>
  <si>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</si>
  <si>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</si>
  <si>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</si>
  <si>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</si>
  <si>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</si>
  <si>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</si>
  <si>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</si>
  <si>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</si>
  <si>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</si>
  <si>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</si>
  <si>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</si>
  <si>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</si>
  <si>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</si>
  <si>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</si>
  <si>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</si>
  <si>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</si>
  <si>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</si>
  <si>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</si>
  <si>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</si>
  <si>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</si>
  <si>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</si>
  <si>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</si>
  <si>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</si>
  <si>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</si>
  <si>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</si>
  <si>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</si>
  <si>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</si>
  <si>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</si>
  <si>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</si>
  <si>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</si>
  <si>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</si>
  <si>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</si>
  <si>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</si>
  <si>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</si>
  <si>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</si>
  <si>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</si>
  <si>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</si>
  <si>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</si>
  <si>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</si>
  <si>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</si>
  <si>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</si>
  <si>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</si>
  <si>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</si>
  <si>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</si>
  <si>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</si>
  <si>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</si>
  <si>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</si>
  <si>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</si>
  <si>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</si>
  <si>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</si>
  <si>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</si>
  <si>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</si>
  <si>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</si>
  <si>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</si>
  <si>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</si>
  <si>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</si>
  <si>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</si>
  <si>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</si>
  <si>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</si>
  <si>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</si>
  <si>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</si>
  <si>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</si>
  <si>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</si>
  <si>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</si>
  <si>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</si>
  <si>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</si>
  <si>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</si>
  <si>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</si>
  <si>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</si>
  <si>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</si>
  <si>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</si>
  <si>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</si>
  <si>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</si>
  <si>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</si>
  <si>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</si>
  <si>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</si>
  <si>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</si>
  <si>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</si>
  <si>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</si>
  <si>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</si>
  <si>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</si>
  <si>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</si>
  <si>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</si>
  <si>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</si>
  <si>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</si>
  <si>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</si>
  <si>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</si>
  <si>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</si>
  <si>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</si>
  <si>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</si>
  <si>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</si>
  <si>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</si>
  <si>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</si>
  <si>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</si>
  <si>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</si>
  <si>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</si>
  <si>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</si>
  <si>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</si>
  <si>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</si>
  <si>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</si>
  <si>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</si>
  <si>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</si>
  <si>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</si>
  <si>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</si>
  <si>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</si>
  <si>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</si>
  <si>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</si>
  <si>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</si>
  <si>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</si>
  <si>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</si>
  <si>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</si>
  <si>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</si>
  <si>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</si>
  <si>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</si>
  <si>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</si>
  <si>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</si>
  <si>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</si>
  <si>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</si>
  <si>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</si>
  <si>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</si>
  <si>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</si>
  <si>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</si>
  <si>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</si>
  <si>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</si>
  <si>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</si>
  <si>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</si>
  <si>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</si>
  <si>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</si>
  <si>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</si>
  <si>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</si>
  <si>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</si>
  <si>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</si>
  <si>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</si>
  <si>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</si>
  <si>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</si>
  <si>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</si>
  <si>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</si>
  <si>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</si>
  <si>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</si>
  <si>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</si>
  <si>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</si>
  <si>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</si>
  <si>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</si>
  <si>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</si>
  <si>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</si>
  <si>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</si>
  <si>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</si>
  <si>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</si>
  <si>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</si>
  <si>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</si>
  <si>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</si>
  <si>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</si>
  <si>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</si>
  <si>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</si>
  <si>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</si>
  <si>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</si>
  <si>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</si>
  <si>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</si>
  <si>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</si>
  <si>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</si>
  <si>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</si>
  <si>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</si>
  <si>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</si>
  <si>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</si>
  <si>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</si>
  <si>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</si>
  <si>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</si>
  <si>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</si>
  <si>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</si>
  <si>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</si>
  <si>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</si>
  <si>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</si>
  <si>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</si>
  <si>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</si>
  <si>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</si>
  <si>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</si>
  <si>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</si>
  <si>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</si>
  <si>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</si>
  <si>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</si>
  <si>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</si>
  <si>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</si>
  <si>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</si>
  <si>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</si>
  <si>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</si>
  <si>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</si>
  <si>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</si>
  <si>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</si>
  <si>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</si>
  <si>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</si>
  <si>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</si>
  <si>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</si>
  <si>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</si>
  <si>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</si>
  <si>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</si>
  <si>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</si>
  <si>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</si>
  <si>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</si>
  <si>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</si>
  <si>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</si>
  <si>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</si>
  <si>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</si>
  <si>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</si>
  <si>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</si>
  <si>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</si>
  <si>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</si>
  <si>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</si>
  <si>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</si>
  <si>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</si>
  <si>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</si>
  <si>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</si>
  <si>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</si>
  <si>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</si>
  <si>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</si>
  <si>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</si>
  <si>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</si>
  <si>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</si>
  <si>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</si>
  <si>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</si>
  <si>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</si>
  <si>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</si>
  <si>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</si>
  <si>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</si>
  <si>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</si>
  <si>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</si>
  <si>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</si>
  <si>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</si>
  <si>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</si>
  <si>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</si>
  <si>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</si>
  <si>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</si>
  <si>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</si>
  <si>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</si>
  <si>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</si>
  <si>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</si>
  <si>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</si>
  <si>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</si>
  <si>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</si>
  <si>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</si>
  <si>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</si>
  <si>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</si>
  <si>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</si>
  <si>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</si>
  <si>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</si>
  <si>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</si>
  <si>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</si>
  <si>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</si>
  <si>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</si>
  <si>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</si>
  <si>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</si>
  <si>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</si>
  <si>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</si>
  <si>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</si>
  <si>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</si>
  <si>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</si>
  <si>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</si>
  <si>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</si>
  <si>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</si>
  <si>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</si>
  <si>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</si>
  <si>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</si>
  <si>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</si>
  <si>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</si>
  <si>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</si>
  <si>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</si>
  <si>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</si>
  <si>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</si>
  <si>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</si>
  <si>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</si>
  <si>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</si>
  <si>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</si>
  <si>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</si>
  <si>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</si>
  <si>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</si>
  <si>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</si>
  <si>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</si>
  <si>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</si>
  <si>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</si>
  <si>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</si>
  <si>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</si>
  <si>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</si>
  <si>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</si>
  <si>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</si>
  <si>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</si>
  <si>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</si>
  <si>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</si>
  <si>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</si>
  <si>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</si>
  <si>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</si>
  <si>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</si>
  <si>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</si>
  <si>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</si>
  <si>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</si>
  <si>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</si>
  <si>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</si>
  <si>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</si>
  <si>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</si>
  <si>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</si>
  <si>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</si>
  <si>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</si>
  <si>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</si>
  <si>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</si>
  <si>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</si>
  <si>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</si>
  <si>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</si>
  <si>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</si>
  <si>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</si>
  <si>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</si>
  <si>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</si>
  <si>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</si>
  <si>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</si>
  <si>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</si>
  <si>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</si>
  <si>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</si>
  <si>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</si>
  <si>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</si>
  <si>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</si>
  <si>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</si>
  <si>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</si>
  <si>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</si>
  <si>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</si>
  <si>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</si>
  <si>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</si>
  <si>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</si>
  <si>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</si>
  <si>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</si>
  <si>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</si>
  <si>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</si>
  <si>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</si>
  <si>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</si>
  <si>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</si>
  <si>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</si>
  <si>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</si>
  <si>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</si>
  <si>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</si>
  <si>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</si>
  <si>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</si>
  <si>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</si>
  <si>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</si>
  <si>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</si>
  <si>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</si>
  <si>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</si>
  <si>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</si>
  <si>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</si>
  <si>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</si>
  <si>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</si>
  <si>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</si>
  <si>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</si>
  <si>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</si>
  <si>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</si>
  <si>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</si>
  <si>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</si>
  <si>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</si>
  <si>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</si>
  <si>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</si>
  <si>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</si>
  <si>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</si>
  <si>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</si>
  <si>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</si>
  <si>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</si>
  <si>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</si>
  <si>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</si>
  <si>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</si>
  <si>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</si>
  <si>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</si>
  <si>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</si>
  <si>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</si>
  <si>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</si>
  <si>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</si>
  <si>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</si>
  <si>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</si>
  <si>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</si>
  <si>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</si>
  <si>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</si>
  <si>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</si>
  <si>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</si>
  <si>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</si>
  <si>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</si>
  <si>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</si>
  <si>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</si>
  <si>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</si>
  <si>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</si>
  <si>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</si>
  <si>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</si>
  <si>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</si>
  <si>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</si>
  <si>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</si>
  <si>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</si>
  <si>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</si>
  <si>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</si>
  <si>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</si>
  <si>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</si>
  <si>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</si>
  <si>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</si>
  <si>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</si>
  <si>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</si>
  <si>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</si>
  <si>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</si>
  <si>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</si>
  <si>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</si>
  <si>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</si>
  <si>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</si>
  <si>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</si>
  <si>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</si>
  <si>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</si>
  <si>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</si>
  <si>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</si>
  <si>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</si>
  <si>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</si>
  <si>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</si>
  <si>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</si>
  <si>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</si>
  <si>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</si>
  <si>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</si>
  <si>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</si>
  <si>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</si>
  <si>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</si>
  <si>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</si>
  <si>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</si>
  <si>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</si>
  <si>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</si>
  <si>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</si>
  <si>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</si>
  <si>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</si>
  <si>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</si>
  <si>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</si>
  <si>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</si>
  <si>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</si>
  <si>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</si>
  <si>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</si>
  <si>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</si>
  <si>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</si>
  <si>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</si>
  <si>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</si>
  <si>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</si>
  <si>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</si>
  <si>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</si>
  <si>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</si>
  <si>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</si>
  <si>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</si>
  <si>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</si>
  <si>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</si>
  <si>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</si>
  <si>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</si>
  <si>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</si>
  <si>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</si>
  <si>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</si>
  <si>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</si>
  <si>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</si>
  <si>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</si>
  <si>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</si>
  <si>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</si>
  <si>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</si>
  <si>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</si>
  <si>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</si>
  <si>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</si>
  <si>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</si>
  <si>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</si>
  <si>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</si>
  <si>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</si>
  <si>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</si>
  <si>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</si>
  <si>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</si>
  <si>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</si>
  <si>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</si>
  <si>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</si>
  <si>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</si>
  <si>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</si>
  <si>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</si>
  <si>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</si>
  <si>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</si>
  <si>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</si>
  <si>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</si>
  <si>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</si>
  <si>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</si>
  <si>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</si>
  <si>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</si>
  <si>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</si>
  <si>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</si>
  <si>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</si>
  <si>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</si>
  <si>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</si>
  <si>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</si>
  <si>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</si>
  <si>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</si>
  <si>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</si>
  <si>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</si>
  <si>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</si>
  <si>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</si>
  <si>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</si>
  <si>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</si>
  <si>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</si>
  <si>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</si>
  <si>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</si>
  <si>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</si>
  <si>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</si>
  <si>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</si>
  <si>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</si>
  <si>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</si>
  <si>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</si>
  <si>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</si>
  <si>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</si>
  <si>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</si>
  <si>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</si>
  <si>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</si>
  <si>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</si>
  <si>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</si>
  <si>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</si>
  <si>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</si>
  <si>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</si>
  <si>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</si>
  <si>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</si>
  <si>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</si>
  <si>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</si>
  <si>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</si>
  <si>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</si>
  <si>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</si>
  <si>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</si>
  <si>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</si>
  <si>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</si>
  <si>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</si>
  <si>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</si>
  <si>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</si>
  <si>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</si>
  <si>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</si>
  <si>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</si>
  <si>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</si>
  <si>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</si>
  <si>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</si>
  <si>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</si>
  <si>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</si>
  <si>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</si>
  <si>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</si>
  <si>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</si>
  <si>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</si>
  <si>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</si>
  <si>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</si>
  <si>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</si>
  <si>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</si>
  <si>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</si>
  <si>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</si>
  <si>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</si>
  <si>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</si>
  <si>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</si>
  <si>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</si>
  <si>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</si>
  <si>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</si>
  <si>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</si>
  <si>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</si>
  <si>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</si>
  <si>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</si>
  <si>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</si>
  <si>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</si>
  <si>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</si>
  <si>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</si>
  <si>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</si>
  <si>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</si>
  <si>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</si>
  <si>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</si>
  <si>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</si>
  <si>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</si>
  <si>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</si>
  <si>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</si>
  <si>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</si>
  <si>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</si>
  <si>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</si>
  <si>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</si>
  <si>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</si>
  <si>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</si>
  <si>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</si>
  <si>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</si>
  <si>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</si>
  <si>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</si>
  <si>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</si>
  <si>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</si>
  <si>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</si>
  <si>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</si>
  <si>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</si>
  <si>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</si>
  <si>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</si>
  <si>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</si>
  <si>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</si>
  <si>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</si>
  <si>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</si>
  <si>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</si>
  <si>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</si>
  <si>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</si>
  <si>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</si>
  <si>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</si>
  <si>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</si>
  <si>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</si>
  <si>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</si>
  <si>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</si>
  <si>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</si>
  <si>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</si>
  <si>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</si>
  <si>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</si>
  <si>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</si>
  <si>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</si>
  <si>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</si>
  <si>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</si>
  <si>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</si>
  <si>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</si>
  <si>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</si>
  <si>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</si>
  <si>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</si>
  <si>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</si>
  <si>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</si>
  <si>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</si>
  <si>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</si>
  <si>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</si>
  <si>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</si>
  <si>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</si>
  <si>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</si>
  <si>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</si>
  <si>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</si>
  <si>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</si>
  <si>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</si>
  <si>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</si>
  <si>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</si>
  <si>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</si>
  <si>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</si>
  <si>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</si>
  <si>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</si>
  <si>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</si>
  <si>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</si>
  <si>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</si>
  <si>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</si>
  <si>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</si>
  <si>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</si>
  <si>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</si>
  <si>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</si>
  <si>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</si>
  <si>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</si>
  <si>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</si>
  <si>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</si>
  <si>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</si>
  <si>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</si>
  <si>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</si>
  <si>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</si>
  <si>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</si>
  <si>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</si>
  <si>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</si>
  <si>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</si>
  <si>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</si>
  <si>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</si>
  <si>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</si>
  <si>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</si>
  <si>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</si>
  <si>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</si>
  <si>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</si>
  <si>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</si>
  <si>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</si>
  <si>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</si>
  <si>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</si>
  <si>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</si>
  <si>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</si>
  <si>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</si>
  <si>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</si>
  <si>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</si>
  <si>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</si>
  <si>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</si>
  <si>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</si>
  <si>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</si>
  <si>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</si>
  <si>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</si>
  <si>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</si>
  <si>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</si>
  <si>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</si>
  <si>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</si>
  <si>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</si>
  <si>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</si>
  <si>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</si>
  <si>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</si>
  <si>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</si>
  <si>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</si>
  <si>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</si>
  <si>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</si>
  <si>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</si>
  <si>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</si>
  <si>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</si>
  <si>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</si>
  <si>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</si>
  <si>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</si>
  <si>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</si>
  <si>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</si>
  <si>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</si>
  <si>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</si>
  <si>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</si>
  <si>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</si>
  <si>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</si>
  <si>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</si>
  <si>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</si>
  <si>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</si>
  <si>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</si>
  <si>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</si>
  <si>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</si>
  <si>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</si>
  <si>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</si>
  <si>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</si>
  <si>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</si>
  <si>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</si>
  <si>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</si>
  <si>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</si>
  <si>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</si>
  <si>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</si>
  <si>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</si>
  <si>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</si>
  <si>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</si>
  <si>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</si>
  <si>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</si>
  <si>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</si>
  <si>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</si>
  <si>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</si>
  <si>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</si>
  <si>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</si>
  <si>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</si>
  <si>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</si>
  <si>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</si>
  <si>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</si>
  <si>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</si>
  <si>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</si>
  <si>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</si>
  <si>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</si>
  <si>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</si>
  <si>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</si>
  <si>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</si>
  <si>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</si>
  <si>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</si>
  <si>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</si>
  <si>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</si>
  <si>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</si>
  <si>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</si>
  <si>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</si>
  <si>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</si>
  <si>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</si>
  <si>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</si>
  <si>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</si>
  <si>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</si>
  <si>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</si>
  <si>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</si>
  <si>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</si>
  <si>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</si>
  <si>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</si>
  <si>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</si>
  <si>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</si>
  <si>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</si>
  <si>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</si>
  <si>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</si>
  <si>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</si>
  <si>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</si>
  <si>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</si>
  <si>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</si>
  <si>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</si>
  <si>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</si>
  <si>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</si>
  <si>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</si>
  <si>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</si>
  <si>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</si>
  <si>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</si>
  <si>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</si>
  <si>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</si>
  <si>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</si>
  <si>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</si>
  <si>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</si>
  <si>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</si>
  <si>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</si>
  <si>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</si>
  <si>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</si>
  <si>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</si>
  <si>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</si>
  <si>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</si>
  <si>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</si>
  <si>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</si>
  <si>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</si>
  <si>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</si>
  <si>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</si>
  <si>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</si>
  <si>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</si>
  <si>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</si>
  <si>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</si>
  <si>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</si>
  <si>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</si>
  <si>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</si>
  <si>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</si>
  <si>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</si>
  <si>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</si>
  <si>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</si>
  <si>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</si>
  <si>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</si>
  <si>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</si>
  <si>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</si>
  <si>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</si>
  <si>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</si>
  <si>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</si>
  <si>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</si>
  <si>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</si>
  <si>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</si>
  <si>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</si>
  <si>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</si>
  <si>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</si>
  <si>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</si>
  <si>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</si>
  <si>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</si>
  <si>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</si>
  <si>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</si>
  <si>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</si>
  <si>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</si>
  <si>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</si>
  <si>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</si>
  <si>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</si>
  <si>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</si>
  <si>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</si>
  <si>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</si>
  <si>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</si>
  <si>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</si>
  <si>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</si>
  <si>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</si>
  <si>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</si>
  <si>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</si>
  <si>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</si>
  <si>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</si>
  <si>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</si>
  <si>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</si>
  <si>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</si>
  <si>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</si>
  <si>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</si>
  <si>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</si>
  <si>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</si>
  <si>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</si>
  <si>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</si>
  <si>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</si>
  <si>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</si>
  <si>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</si>
  <si>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</si>
  <si>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</si>
  <si>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</si>
  <si>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</si>
  <si>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</si>
  <si>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</si>
  <si>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</si>
  <si>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</si>
  <si>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</si>
  <si>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</si>
  <si>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</si>
  <si>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</si>
  <si>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</si>
  <si>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</si>
  <si>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</si>
  <si>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</si>
  <si>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</si>
  <si>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</si>
  <si>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</si>
  <si>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</si>
  <si>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</si>
  <si>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</si>
  <si>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</si>
  <si>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</si>
  <si>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</si>
  <si>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</si>
  <si>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</si>
  <si>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</si>
  <si>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</si>
  <si>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</si>
  <si>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</si>
  <si>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</si>
  <si>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</si>
  <si>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</si>
  <si>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</si>
  <si>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</si>
  <si>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</si>
  <si>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</si>
  <si>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</si>
  <si>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</si>
  <si>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</si>
  <si>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</si>
  <si>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</si>
  <si>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</si>
  <si>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</si>
  <si>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</si>
  <si>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</si>
  <si>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</si>
  <si>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</si>
  <si>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</si>
  <si>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</si>
  <si>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</si>
  <si>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</si>
  <si>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</si>
  <si>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</si>
  <si>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</si>
  <si>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</si>
  <si>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</si>
  <si>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</si>
  <si>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</si>
  <si>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</si>
  <si>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</si>
  <si>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</si>
  <si>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</si>
  <si>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</si>
  <si>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</si>
  <si>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</si>
  <si>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</si>
  <si>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</si>
  <si>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</si>
  <si>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</si>
  <si>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</si>
  <si>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</si>
  <si>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</si>
  <si>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</si>
  <si>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</si>
  <si>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</si>
  <si>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</si>
  <si>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</si>
  <si>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</si>
  <si>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</si>
  <si>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</si>
  <si>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</si>
  <si>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</si>
  <si>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</si>
  <si>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</si>
  <si>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</si>
  <si>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</si>
  <si>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</si>
  <si>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</si>
  <si>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</si>
  <si>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</si>
  <si>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</si>
  <si>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</si>
  <si>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</si>
  <si>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</si>
  <si>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</si>
  <si>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</si>
  <si>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</si>
  <si>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</si>
  <si>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</si>
  <si>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</si>
  <si>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</si>
  <si>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</si>
  <si>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</si>
  <si>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</si>
  <si>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</si>
  <si>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</si>
  <si>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</si>
  <si>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</si>
  <si>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</si>
  <si>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</si>
  <si>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</si>
  <si>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</si>
  <si>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</si>
  <si>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</si>
  <si>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</si>
  <si>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</si>
  <si>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</si>
  <si>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</si>
  <si>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</si>
  <si>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</si>
  <si>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</si>
  <si>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</si>
  <si>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</si>
  <si>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</si>
  <si>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</si>
  <si>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</si>
  <si>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</si>
  <si>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</si>
  <si>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</si>
  <si>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</si>
  <si>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</si>
  <si>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</si>
  <si>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</si>
  <si>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</si>
  <si>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</si>
  <si>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</si>
  <si>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</si>
  <si>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</si>
  <si>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</si>
  <si>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</si>
  <si>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</si>
  <si>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</si>
  <si>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</si>
  <si>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</si>
  <si>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</si>
  <si>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</si>
  <si>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</si>
  <si>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</si>
  <si>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</si>
  <si>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</si>
  <si>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</si>
  <si>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</si>
  <si>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</si>
  <si>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</si>
  <si>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</si>
  <si>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</si>
  <si>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</si>
  <si>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</si>
  <si>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</si>
  <si>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</si>
  <si>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</si>
  <si>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</si>
  <si>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</si>
  <si>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</si>
  <si>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</si>
  <si>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</si>
  <si>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</si>
  <si>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</si>
  <si>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</si>
  <si>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</si>
  <si>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</si>
  <si>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</si>
  <si>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</si>
  <si>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</si>
  <si>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</si>
  <si>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</si>
  <si>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</si>
  <si>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</si>
  <si>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</si>
  <si>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</si>
  <si>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</si>
  <si>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</si>
  <si>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</si>
  <si>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</si>
  <si>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</si>
  <si>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</si>
  <si>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</si>
  <si>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</si>
  <si>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</si>
  <si>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</si>
  <si>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</si>
  <si>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</si>
  <si>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</si>
  <si>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</si>
  <si>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</si>
  <si>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</si>
  <si>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</si>
  <si>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</si>
  <si>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</si>
  <si>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</si>
  <si>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</si>
  <si>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</si>
  <si>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</si>
  <si>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</si>
  <si>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</si>
  <si>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</si>
  <si>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</si>
  <si>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</si>
  <si>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</si>
  <si>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</si>
  <si>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</si>
  <si>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</si>
  <si>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</si>
  <si>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</si>
  <si>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</si>
  <si>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</si>
  <si>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</si>
  <si>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</si>
  <si>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</si>
  <si>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</si>
  <si>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</si>
  <si>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</si>
  <si>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</si>
  <si>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</si>
  <si>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</si>
  <si>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</si>
  <si>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</si>
  <si>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</si>
  <si>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</si>
  <si>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</si>
  <si>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</si>
  <si>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</si>
  <si>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</si>
  <si>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</si>
  <si>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</si>
  <si>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</si>
  <si>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</si>
  <si>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</si>
  <si>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</si>
  <si>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</si>
  <si>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</si>
  <si>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</si>
  <si>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</si>
  <si>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</si>
  <si>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</si>
  <si>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</si>
  <si>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</si>
  <si>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</si>
  <si>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</si>
  <si>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</si>
  <si>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</si>
  <si>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</si>
  <si>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</si>
  <si>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</si>
  <si>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</si>
  <si>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</si>
  <si>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</si>
  <si>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</si>
  <si>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</si>
  <si>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</si>
  <si>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</si>
  <si>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</si>
  <si>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</si>
  <si>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</si>
  <si>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</si>
  <si>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</si>
  <si>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</si>
  <si>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</si>
  <si>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</si>
  <si>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</si>
  <si>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</si>
  <si>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</si>
  <si>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</si>
  <si>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</si>
  <si>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</si>
  <si>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</si>
  <si>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</si>
  <si>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</si>
  <si>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</si>
  <si>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</si>
  <si>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</si>
  <si>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</si>
  <si>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</si>
  <si>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</si>
  <si>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</si>
  <si>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</si>
  <si>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</si>
  <si>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</si>
  <si>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</si>
  <si>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</si>
  <si>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</si>
  <si>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</si>
  <si>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</si>
  <si>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</si>
  <si>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</si>
  <si>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</si>
  <si>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</si>
  <si>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</si>
  <si>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</si>
  <si>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</si>
  <si>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</si>
  <si>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</si>
  <si>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</si>
  <si>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</si>
  <si>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</si>
  <si>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</si>
  <si>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</si>
  <si>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</si>
  <si>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</si>
  <si>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</si>
  <si>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</si>
  <si>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</si>
  <si>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</si>
  <si>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</si>
  <si>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</si>
  <si>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</si>
  <si>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</si>
  <si>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</si>
  <si>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</si>
  <si>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</si>
  <si>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</si>
  <si>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</si>
  <si>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</si>
  <si>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</si>
  <si>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</si>
  <si>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</si>
  <si>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</si>
  <si>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</si>
  <si>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</si>
  <si>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</si>
  <si>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</si>
  <si>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</si>
  <si>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</si>
  <si>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</si>
  <si>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</si>
  <si>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</si>
  <si>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</si>
  <si>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</si>
  <si>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</si>
  <si>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</si>
  <si>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</si>
  <si>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</si>
  <si>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</si>
  <si>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</si>
  <si>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</si>
  <si>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</si>
  <si>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</si>
  <si>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</si>
  <si>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</si>
  <si>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</si>
  <si>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</si>
  <si>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</si>
  <si>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</si>
  <si>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</si>
  <si>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</si>
  <si>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</si>
  <si>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</si>
  <si>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</si>
  <si>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</si>
  <si>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</si>
  <si>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</si>
  <si>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</si>
  <si>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</si>
  <si>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</si>
  <si>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</si>
  <si>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</si>
  <si>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</si>
  <si>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</si>
  <si>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</si>
  <si>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</si>
  <si>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</si>
  <si>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</si>
  <si>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</si>
  <si>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</si>
  <si>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</si>
  <si>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</si>
  <si>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</si>
  <si>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</si>
  <si>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</si>
  <si>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</si>
  <si>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</si>
  <si>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</si>
  <si>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</si>
  <si>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</si>
  <si>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</si>
  <si>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</si>
  <si>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</si>
  <si>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</si>
  <si>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</si>
  <si>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</si>
  <si>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</si>
  <si>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</si>
  <si>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</si>
  <si>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</si>
  <si>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</si>
  <si>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</si>
  <si>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</si>
  <si>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</si>
  <si>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</si>
  <si>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</si>
  <si>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</si>
  <si>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</si>
  <si>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</si>
  <si>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</si>
  <si>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</si>
  <si>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</si>
  <si>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</si>
  <si>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</si>
  <si>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</si>
  <si>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</si>
  <si>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</si>
  <si>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</si>
  <si>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</si>
  <si>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</si>
  <si>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</si>
  <si>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</si>
  <si>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</si>
  <si>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</si>
  <si>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</si>
  <si>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</si>
  <si>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</si>
  <si>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</si>
  <si>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</si>
  <si>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</si>
  <si>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</si>
  <si>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</si>
  <si>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</si>
  <si>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</si>
  <si>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</si>
  <si>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</si>
  <si>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</si>
  <si>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</si>
  <si>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</si>
  <si>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</si>
  <si>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</si>
  <si>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</si>
  <si>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</si>
  <si>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</si>
  <si>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</si>
  <si>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</si>
  <si>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</si>
  <si>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</si>
  <si>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</si>
  <si>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</si>
  <si>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</si>
  <si>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</si>
  <si>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</si>
  <si>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</si>
  <si>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</si>
  <si>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</si>
  <si>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</si>
  <si>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</si>
  <si>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</si>
  <si>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</si>
  <si>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</si>
  <si>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</si>
  <si>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</si>
  <si>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</si>
  <si>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</si>
  <si>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</si>
  <si>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</si>
  <si>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</si>
  <si>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</si>
  <si>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</si>
  <si>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</si>
  <si>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</si>
  <si>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</si>
  <si>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</si>
  <si>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</si>
  <si>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</si>
  <si>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</si>
  <si>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</si>
  <si>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</si>
  <si>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</si>
  <si>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</si>
  <si>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</si>
  <si>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</si>
  <si>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</si>
  <si>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</si>
  <si>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</si>
  <si>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</si>
  <si>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</si>
  <si>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</si>
  <si>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</si>
  <si>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</si>
  <si>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</si>
  <si>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</si>
  <si>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</si>
  <si>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</si>
  <si>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</si>
  <si>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</si>
  <si>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</si>
  <si>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</si>
  <si>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</si>
  <si>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</si>
  <si>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</si>
  <si>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</si>
  <si>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</si>
  <si>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</si>
  <si>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</si>
  <si>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</si>
  <si>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</si>
  <si>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</si>
  <si>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</si>
  <si>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</si>
  <si>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</si>
  <si>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</si>
  <si>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</si>
  <si>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</si>
  <si>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</si>
  <si>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</si>
  <si>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</si>
  <si>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</si>
  <si>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</si>
  <si>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</si>
  <si>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</si>
  <si>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</si>
  <si>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</si>
  <si>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</si>
  <si>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</si>
  <si>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</si>
  <si>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</si>
  <si>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</si>
  <si>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</si>
  <si>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</si>
  <si>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</si>
  <si>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</si>
  <si>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</si>
  <si>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</si>
  <si>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</si>
  <si>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</si>
  <si>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</si>
  <si>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</si>
  <si>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</si>
  <si>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</si>
  <si>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</si>
  <si>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</si>
  <si>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</si>
  <si>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</si>
  <si>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</si>
  <si>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</si>
  <si>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</si>
  <si>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</si>
  <si>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</si>
  <si>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</si>
  <si>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</si>
  <si>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</si>
  <si>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</si>
  <si>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</si>
  <si>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</si>
  <si>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</si>
  <si>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</si>
  <si>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</si>
  <si>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</si>
  <si>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</si>
  <si>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</si>
  <si>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</si>
  <si>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</si>
  <si>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</si>
  <si>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</si>
  <si>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</si>
  <si>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</si>
  <si>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</si>
  <si>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</si>
  <si>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</si>
  <si>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</si>
  <si>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</si>
  <si>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</si>
  <si>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</si>
  <si>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</si>
  <si>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</si>
  <si>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</si>
  <si>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</si>
  <si>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</si>
  <si>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</si>
  <si>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</si>
  <si>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</si>
  <si>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</si>
  <si>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</si>
  <si>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</si>
  <si>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</si>
  <si>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</si>
  <si>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</si>
  <si>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</si>
  <si>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</si>
  <si>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</si>
  <si>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</si>
  <si>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</si>
  <si>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</si>
  <si>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</si>
  <si>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</si>
  <si>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</si>
  <si>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</si>
  <si>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</si>
  <si>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</si>
  <si>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</si>
  <si>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</si>
  <si>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</si>
  <si>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</si>
  <si>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</si>
  <si>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</si>
  <si>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</si>
  <si>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</si>
  <si>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</si>
  <si>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</si>
  <si>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</si>
  <si>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</si>
  <si>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</si>
  <si>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</si>
  <si>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</si>
  <si>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</si>
  <si>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</si>
  <si>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</si>
  <si>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</si>
  <si>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</si>
  <si>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</si>
  <si>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</si>
  <si>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</si>
  <si>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</si>
  <si>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</si>
  <si>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</si>
  <si>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</si>
  <si>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</si>
  <si>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</si>
  <si>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</si>
  <si>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</si>
  <si>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</si>
  <si>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</si>
  <si>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</si>
  <si>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</si>
  <si>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</si>
  <si>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</si>
  <si>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</si>
  <si>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</si>
  <si>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</si>
  <si>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</si>
  <si>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</si>
  <si>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</si>
  <si>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</si>
  <si>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</si>
  <si>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</si>
  <si>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</si>
  <si>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</si>
  <si>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</si>
  <si>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</si>
  <si>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</si>
  <si>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</si>
  <si>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</si>
  <si>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</si>
  <si>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</si>
  <si>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</si>
  <si>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</si>
  <si>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</si>
  <si>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</si>
  <si>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</si>
  <si>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</si>
  <si>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</si>
  <si>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</si>
  <si>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</si>
  <si>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</si>
  <si>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</si>
  <si>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</si>
  <si>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</si>
  <si>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</si>
  <si>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</si>
  <si>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</si>
  <si>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</si>
  <si>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</si>
  <si>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</si>
  <si>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</si>
  <si>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</si>
  <si>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</si>
  <si>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</si>
  <si>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</si>
  <si>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</si>
  <si>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</si>
  <si>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</si>
  <si>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</si>
  <si>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</si>
  <si>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</si>
  <si>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</si>
  <si>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</si>
  <si>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</si>
  <si>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</si>
  <si>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</si>
  <si>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</si>
  <si>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</si>
  <si>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</si>
  <si>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</si>
  <si>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</si>
  <si>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</si>
  <si>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</si>
  <si>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</si>
  <si>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</si>
  <si>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</si>
  <si>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</si>
  <si>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</si>
  <si>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</si>
  <si>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</si>
  <si>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</si>
  <si>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</si>
  <si>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</si>
  <si>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</si>
  <si>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</si>
  <si>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</si>
  <si>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</si>
  <si>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</si>
  <si>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</si>
  <si>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</si>
  <si>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</si>
  <si>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</si>
  <si>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</si>
  <si>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</si>
  <si>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</si>
  <si>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</si>
  <si>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</si>
  <si>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</si>
  <si>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</si>
  <si>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</si>
  <si>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</si>
  <si>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</si>
  <si>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</si>
  <si>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</si>
  <si>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</si>
  <si>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</si>
  <si>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</si>
  <si>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</si>
  <si>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</si>
  <si>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</si>
  <si>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</si>
  <si>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</si>
  <si>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</si>
  <si>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</si>
  <si>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</si>
  <si>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</si>
  <si>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</si>
  <si>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</si>
  <si>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</si>
  <si>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</si>
  <si>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</si>
  <si>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</si>
  <si>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</si>
  <si>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</si>
  <si>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</si>
  <si>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</si>
  <si>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</si>
  <si>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</si>
  <si>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</si>
  <si>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</si>
  <si>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</si>
  <si>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</si>
  <si>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</si>
  <si>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</si>
  <si>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</si>
  <si>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</si>
  <si>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</si>
  <si>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</si>
  <si>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</si>
  <si>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</si>
  <si>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</si>
  <si>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</si>
  <si>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</si>
  <si>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</si>
  <si>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</si>
  <si>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</si>
  <si>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</si>
  <si>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</si>
  <si>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</si>
  <si>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</si>
  <si>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</si>
  <si>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</si>
  <si>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</si>
  <si>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</si>
  <si>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</si>
  <si>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</si>
  <si>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</si>
  <si>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</si>
  <si>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</si>
  <si>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</si>
  <si>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</si>
  <si>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</si>
  <si>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</si>
  <si>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</si>
  <si>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</si>
  <si>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</si>
  <si>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</si>
  <si>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</si>
  <si>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</si>
  <si>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</si>
  <si>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</si>
  <si>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</si>
  <si>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</si>
  <si>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</si>
  <si>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</si>
  <si>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</si>
  <si>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</si>
  <si>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</si>
  <si>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</si>
  <si>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</si>
  <si>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</si>
  <si>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</si>
  <si>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</si>
  <si>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</si>
  <si>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</si>
  <si>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</si>
  <si>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</si>
  <si>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</si>
  <si>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</si>
  <si>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</si>
  <si>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</si>
  <si>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</si>
  <si>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</si>
  <si>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</si>
  <si>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</si>
  <si>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</si>
  <si>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</si>
  <si>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</si>
  <si>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</si>
  <si>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</si>
  <si>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</si>
  <si>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</si>
  <si>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</si>
  <si>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</si>
  <si>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</si>
  <si>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</si>
  <si>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</si>
  <si>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</si>
  <si>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</si>
  <si>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</si>
  <si>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</si>
  <si>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</si>
  <si>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</si>
  <si>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</si>
  <si>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</si>
  <si>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</si>
  <si>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</si>
  <si>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</si>
  <si>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</si>
  <si>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</si>
  <si>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</si>
  <si>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</si>
  <si>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</si>
  <si>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</si>
  <si>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</si>
  <si>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</si>
  <si>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</si>
  <si>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</si>
  <si>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</si>
  <si>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</si>
  <si>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</si>
  <si>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</si>
  <si>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</si>
  <si>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</si>
  <si>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</si>
  <si>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</si>
  <si>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</si>
  <si>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</si>
  <si>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</si>
  <si>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</si>
  <si>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</si>
  <si>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</si>
  <si>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</si>
  <si>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</si>
  <si>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</si>
  <si>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</si>
  <si>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</si>
  <si>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</si>
  <si>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</si>
  <si>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</si>
  <si>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</si>
  <si>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</si>
  <si>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</si>
  <si>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</si>
  <si>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</si>
  <si>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</si>
  <si>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</si>
  <si>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</si>
  <si>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</si>
  <si>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</si>
  <si>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</si>
  <si>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</si>
  <si>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</si>
  <si>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</si>
  <si>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</si>
  <si>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</si>
  <si>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</si>
  <si>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</si>
  <si>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</si>
  <si>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</si>
  <si>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</si>
  <si>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</si>
  <si>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</si>
  <si>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</si>
  <si>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</si>
  <si>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</si>
  <si>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</si>
  <si>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</si>
  <si>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</si>
  <si>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</si>
  <si>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</si>
  <si>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</si>
  <si>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</si>
  <si>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</si>
  <si>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</si>
  <si>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</si>
  <si>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</si>
  <si>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</si>
  <si>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</si>
  <si>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</si>
  <si>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</si>
  <si>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</si>
  <si>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</si>
  <si>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</si>
  <si>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</si>
  <si>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</si>
  <si>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</si>
  <si>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</si>
  <si>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</si>
  <si>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</si>
  <si>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</si>
  <si>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</si>
  <si>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</si>
  <si>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</si>
  <si>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</si>
  <si>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</si>
  <si>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</si>
  <si>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</si>
  <si>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</si>
  <si>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</si>
  <si>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</si>
  <si>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</si>
  <si>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</si>
  <si>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</si>
  <si>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</si>
  <si>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</si>
  <si>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</si>
  <si>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</si>
  <si>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</si>
  <si>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</si>
  <si>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</si>
  <si>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</si>
  <si>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</si>
  <si>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</si>
  <si>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</si>
  <si>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</si>
  <si>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</si>
  <si>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</si>
  <si>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</si>
  <si>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</si>
  <si>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</si>
  <si>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</si>
  <si>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</si>
  <si>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</si>
  <si>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</si>
  <si>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</si>
  <si>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</si>
  <si>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</si>
  <si>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</si>
  <si>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</si>
  <si>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</si>
  <si>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</si>
  <si>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</si>
  <si>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</si>
  <si>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</si>
  <si>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</si>
  <si>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</si>
  <si>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</si>
  <si>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</si>
  <si>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</si>
  <si>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</si>
  <si>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</si>
  <si>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</si>
  <si>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</si>
  <si>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</si>
  <si>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</si>
  <si>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</si>
  <si>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</si>
  <si>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</si>
  <si>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</si>
  <si>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</si>
  <si>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</si>
  <si>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</si>
  <si>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</si>
  <si>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</si>
  <si>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</si>
  <si>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</si>
  <si>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</si>
  <si>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</si>
  <si>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</si>
  <si>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</si>
  <si>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</si>
  <si>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</si>
  <si>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</si>
  <si>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</si>
  <si>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</si>
  <si>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</si>
  <si>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</si>
  <si>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</si>
  <si>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</si>
  <si>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</si>
  <si>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</si>
  <si>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</si>
  <si>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</si>
  <si>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</si>
  <si>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</si>
  <si>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</si>
  <si>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</si>
  <si>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</si>
  <si>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</si>
  <si>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</si>
  <si>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</si>
  <si>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</si>
  <si>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</si>
  <si>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</si>
  <si>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</si>
  <si>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</si>
  <si>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</si>
  <si>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</si>
  <si>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</si>
  <si>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</si>
  <si>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</si>
  <si>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</si>
  <si>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</si>
  <si>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</si>
  <si>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</si>
  <si>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</si>
  <si>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</si>
  <si>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</si>
  <si>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</si>
  <si>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</si>
  <si>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</si>
  <si>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</si>
  <si>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</si>
  <si>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</si>
  <si>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</si>
  <si>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</si>
  <si>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</si>
  <si>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</si>
  <si>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</si>
  <si>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</si>
  <si>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</si>
  <si>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</si>
  <si>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</si>
  <si>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</si>
  <si>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</si>
  <si>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</si>
  <si>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</si>
  <si>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</si>
  <si>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</si>
  <si>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</si>
  <si>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</si>
  <si>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</si>
  <si>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</si>
  <si>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</si>
  <si>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</si>
  <si>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</si>
  <si>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</si>
  <si>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</si>
  <si>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</si>
  <si>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</si>
  <si>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</si>
  <si>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</si>
  <si>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</si>
  <si>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</si>
  <si>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</si>
  <si>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</si>
  <si>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</si>
  <si>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</si>
  <si>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</si>
  <si>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</si>
  <si>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</si>
  <si>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</si>
  <si>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</si>
  <si>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</si>
  <si>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</si>
  <si>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</si>
  <si>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</si>
  <si>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</si>
  <si>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</si>
  <si>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</si>
  <si>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</si>
  <si>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</si>
  <si>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</si>
  <si>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</si>
  <si>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</si>
  <si>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</si>
  <si>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</si>
  <si>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</si>
  <si>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</si>
  <si>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</si>
  <si>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</si>
  <si>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</si>
  <si>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</si>
  <si>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</si>
  <si>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</si>
  <si>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</si>
  <si>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</si>
  <si>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</si>
  <si>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</si>
  <si>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</si>
  <si>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</si>
  <si>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</si>
  <si>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</si>
  <si>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</si>
  <si>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</si>
  <si>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</si>
  <si>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</si>
  <si>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</si>
  <si>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</si>
  <si>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</si>
  <si>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</si>
  <si>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</si>
  <si>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</si>
  <si>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</si>
  <si>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</si>
  <si>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</si>
  <si>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</si>
  <si>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</si>
  <si>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</si>
  <si>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</si>
  <si>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</si>
  <si>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</si>
  <si>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</si>
  <si>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</si>
  <si>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</si>
  <si>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</si>
  <si>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</si>
  <si>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</si>
  <si>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</si>
  <si>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</si>
  <si>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</si>
  <si>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</si>
  <si>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</si>
  <si>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</si>
  <si>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</si>
  <si>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</si>
  <si>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</si>
  <si>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</si>
  <si>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</si>
  <si>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</si>
  <si>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</si>
  <si>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</si>
  <si>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</si>
  <si>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</si>
  <si>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</si>
  <si>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</si>
  <si>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</si>
  <si>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</si>
  <si>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</si>
  <si>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</si>
  <si>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</si>
  <si>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</si>
  <si>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</si>
  <si>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</si>
  <si>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</si>
  <si>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</si>
  <si>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</si>
  <si>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</si>
  <si>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</si>
  <si>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</si>
  <si>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</si>
  <si>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</si>
  <si>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</si>
  <si>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</si>
  <si>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</si>
  <si>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</si>
  <si>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</si>
  <si>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</si>
  <si>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</si>
  <si>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</si>
  <si>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</si>
  <si>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</si>
  <si>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</si>
  <si>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</si>
  <si>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</si>
  <si>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</si>
  <si>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</si>
  <si>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</si>
  <si>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</si>
  <si>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</si>
  <si>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</si>
  <si>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</si>
  <si>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</si>
  <si>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</si>
  <si>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</si>
  <si>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</si>
  <si>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</si>
  <si>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</si>
  <si>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</si>
  <si>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</si>
  <si>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</si>
  <si>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</si>
  <si>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</si>
  <si>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</si>
  <si>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</si>
  <si>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</si>
  <si>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</si>
  <si>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</si>
  <si>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</si>
  <si>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</si>
  <si>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</si>
  <si>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</si>
  <si>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</si>
  <si>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</si>
  <si>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</si>
  <si>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</si>
  <si>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</si>
  <si>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</si>
  <si>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</si>
  <si>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</si>
  <si>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</si>
  <si>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</si>
  <si>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</si>
  <si>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</si>
  <si>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</si>
  <si>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</si>
  <si>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</si>
  <si>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</si>
  <si>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</si>
  <si>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</si>
  <si>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</si>
  <si>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</si>
  <si>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</si>
  <si>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</si>
  <si>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</si>
  <si>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</si>
  <si>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</si>
  <si>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</si>
  <si>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</si>
  <si>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</si>
  <si>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</si>
  <si>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</si>
  <si>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</si>
  <si>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</si>
  <si>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</si>
  <si>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</si>
  <si>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</si>
  <si>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</si>
  <si>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</si>
  <si>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</si>
  <si>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</si>
  <si>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</si>
  <si>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</si>
  <si>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</si>
  <si>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</si>
  <si>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</si>
  <si>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</si>
  <si>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</si>
  <si>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</si>
  <si>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</si>
  <si>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</si>
  <si>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</si>
  <si>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</si>
  <si>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</si>
  <si>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</si>
  <si>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</si>
  <si>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</si>
  <si>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</si>
  <si>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</si>
  <si>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</si>
  <si>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</si>
  <si>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</si>
  <si>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</si>
  <si>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</si>
  <si>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</si>
  <si>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</si>
  <si>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</si>
  <si>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</si>
  <si>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</si>
  <si>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</si>
  <si>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</si>
  <si>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</si>
  <si>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</si>
  <si>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</si>
  <si>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</si>
  <si>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</si>
  <si>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</si>
  <si>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</si>
  <si>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</si>
  <si>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</si>
  <si>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</si>
  <si>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</si>
  <si>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</si>
  <si>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</si>
  <si>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</si>
  <si>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</si>
  <si>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</si>
  <si>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</si>
  <si>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</si>
  <si>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</si>
  <si>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</si>
  <si>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</si>
  <si>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</si>
  <si>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</si>
  <si>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</si>
  <si>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</si>
  <si>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</si>
  <si>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</si>
  <si>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</si>
  <si>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</si>
  <si>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</si>
  <si>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</si>
  <si>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</si>
  <si>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</si>
  <si>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</si>
  <si>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</si>
  <si>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</si>
  <si>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</si>
  <si>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</si>
  <si>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</si>
  <si>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</si>
  <si>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</si>
  <si>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</si>
  <si>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</si>
  <si>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</si>
  <si>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</si>
  <si>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</si>
  <si>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</si>
  <si>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</si>
  <si>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</si>
  <si>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</si>
  <si>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</si>
  <si>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</si>
  <si>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</si>
  <si>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</si>
  <si>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</si>
  <si>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</si>
  <si>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</si>
  <si>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</si>
  <si>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</si>
  <si>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</si>
  <si>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</si>
  <si>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</si>
  <si>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</si>
  <si>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</si>
  <si>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</si>
  <si>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</si>
  <si>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</si>
  <si>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</si>
  <si>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</si>
  <si>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</si>
  <si>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</si>
  <si>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</si>
  <si>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</si>
  <si>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</si>
  <si>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</si>
  <si>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</si>
  <si>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</si>
  <si>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</si>
  <si>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</si>
  <si>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</si>
  <si>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</si>
  <si>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</si>
  <si>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</si>
  <si>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</si>
  <si>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</si>
  <si>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</si>
  <si>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</si>
  <si>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</si>
  <si>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</si>
  <si>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</si>
  <si>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</si>
  <si>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</si>
  <si>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</si>
  <si>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</si>
  <si>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</si>
  <si>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</si>
  <si>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</si>
  <si>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</si>
  <si>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</si>
  <si>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</si>
  <si>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</si>
  <si>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</si>
  <si>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</si>
  <si>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</si>
  <si>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</si>
  <si>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</si>
  <si>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</si>
  <si>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</si>
  <si>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</si>
  <si>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</si>
  <si>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</si>
  <si>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</si>
  <si>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</si>
  <si>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</si>
  <si>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</si>
  <si>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</si>
  <si>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</si>
  <si>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</si>
  <si>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</si>
  <si>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</si>
  <si>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</si>
  <si>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</si>
  <si>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</si>
  <si>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</si>
  <si>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</si>
  <si>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</si>
  <si>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</si>
  <si>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</si>
  <si>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</si>
  <si>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</si>
  <si>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</si>
  <si>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</si>
  <si>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</si>
  <si>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</si>
  <si>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</si>
  <si>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</si>
  <si>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</si>
  <si>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</si>
  <si>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</si>
  <si>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</si>
  <si>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</si>
  <si>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</si>
  <si>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</si>
  <si>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</si>
  <si>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</si>
  <si>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</si>
  <si>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</si>
  <si>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</si>
  <si>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</si>
  <si>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</si>
  <si>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</si>
  <si>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</si>
  <si>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</si>
  <si>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</si>
  <si>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</si>
  <si>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</si>
  <si>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</si>
  <si>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</si>
  <si>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</si>
  <si>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</si>
  <si>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</si>
  <si>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</si>
  <si>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</si>
  <si>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</si>
  <si>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</si>
  <si>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</si>
  <si>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</si>
  <si>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</si>
  <si>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</si>
  <si>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</si>
  <si>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</si>
  <si>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</si>
  <si>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</si>
  <si>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</si>
  <si>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</si>
  <si>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</si>
  <si>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</si>
  <si>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</si>
  <si>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</si>
  <si>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</si>
  <si>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</si>
  <si>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</si>
  <si>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</si>
  <si>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</si>
  <si>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</si>
  <si>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</si>
  <si>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</si>
  <si>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</si>
  <si>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</si>
  <si>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</si>
  <si>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</si>
  <si>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</si>
  <si>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</si>
  <si>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</si>
  <si>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</si>
  <si>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</si>
  <si>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</si>
  <si>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</si>
  <si>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</si>
  <si>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</si>
  <si>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</si>
  <si>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</si>
  <si>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</si>
  <si>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</si>
  <si>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</si>
  <si>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</si>
  <si>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</si>
  <si>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</si>
  <si>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</si>
  <si>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</si>
  <si>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</si>
  <si>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</si>
  <si>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</si>
  <si>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</si>
  <si>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</si>
  <si>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</si>
  <si>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</si>
  <si>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</si>
  <si>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</si>
  <si>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</si>
  <si>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</si>
  <si>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</si>
  <si>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</si>
  <si>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</si>
  <si>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</si>
  <si>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</si>
  <si>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</si>
  <si>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</si>
  <si>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</si>
  <si>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</si>
  <si>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</si>
  <si>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</si>
  <si>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</si>
  <si>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</si>
  <si>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</si>
  <si>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</si>
  <si>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</si>
  <si>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</si>
  <si>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</si>
  <si>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</si>
  <si>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</si>
  <si>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</si>
  <si>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</si>
  <si>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</si>
  <si>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</si>
  <si>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</si>
  <si>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</si>
  <si>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</si>
  <si>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</si>
  <si>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</si>
  <si>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</si>
  <si>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</si>
  <si>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</si>
  <si>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</si>
  <si>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</si>
  <si>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</si>
  <si>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</si>
  <si>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</si>
  <si>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</si>
  <si>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</si>
  <si>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</si>
  <si>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</si>
  <si>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</si>
  <si>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</si>
  <si>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</si>
  <si>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</si>
  <si>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</si>
  <si>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</si>
  <si>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</si>
  <si>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</si>
  <si>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</si>
  <si>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</si>
  <si>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</si>
  <si>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</si>
  <si>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</si>
  <si>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</si>
  <si>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</si>
  <si>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</si>
  <si>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</si>
  <si>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</si>
  <si>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</si>
  <si>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</si>
  <si>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</si>
  <si>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</si>
  <si>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</si>
  <si>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</si>
  <si>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</si>
  <si>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</si>
  <si>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</si>
  <si>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</si>
  <si>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</si>
  <si>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</si>
  <si>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</si>
  <si>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</si>
  <si>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</si>
  <si>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</si>
  <si>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</si>
  <si>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</si>
  <si>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</si>
  <si>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</si>
  <si>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</si>
  <si>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</si>
  <si>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</si>
  <si>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</si>
  <si>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</si>
  <si>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</si>
  <si>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</si>
  <si>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</si>
  <si>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</si>
  <si>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</si>
  <si>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</si>
  <si>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</si>
  <si>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</si>
  <si>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</si>
  <si>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</si>
  <si>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</si>
  <si>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</si>
  <si>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</si>
  <si>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</si>
  <si>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</si>
  <si>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</si>
  <si>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</si>
  <si>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</si>
  <si>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</si>
  <si>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</si>
  <si>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</si>
  <si>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</si>
  <si>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</si>
  <si>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</si>
  <si>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</si>
  <si>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</si>
  <si>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</si>
  <si>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</si>
  <si>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</si>
  <si>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</si>
  <si>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</si>
  <si>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</si>
  <si>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</si>
  <si>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</si>
  <si>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</si>
  <si>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</si>
  <si>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</si>
  <si>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</si>
  <si>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</si>
  <si>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</si>
  <si>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</si>
  <si>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</si>
  <si>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</si>
  <si>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</si>
  <si>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</si>
  <si>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</si>
  <si>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</si>
  <si>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</si>
  <si>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</si>
  <si>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</si>
  <si>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</si>
  <si>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</si>
  <si>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</si>
  <si>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</si>
  <si>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</si>
  <si>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</si>
  <si>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</si>
  <si>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</si>
  <si>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</si>
  <si>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</si>
  <si>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</si>
  <si>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</si>
  <si>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</si>
  <si>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</si>
  <si>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</si>
  <si>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</si>
  <si>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</si>
  <si>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</si>
  <si>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</si>
  <si>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</si>
  <si>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</si>
  <si>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</si>
  <si>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</si>
  <si>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</si>
  <si>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</si>
  <si>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</si>
  <si>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</si>
  <si>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</si>
  <si>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</si>
  <si>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</si>
  <si>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</si>
  <si>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</si>
  <si>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</si>
  <si>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</si>
  <si>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</si>
  <si>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</si>
  <si>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</si>
  <si>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</si>
  <si>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</si>
  <si>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</si>
  <si>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</si>
  <si>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</si>
  <si>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</si>
  <si>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</si>
  <si>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</si>
  <si>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</si>
  <si>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</si>
  <si>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</si>
  <si>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</si>
  <si>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</si>
  <si>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</si>
  <si>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</si>
  <si>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</si>
  <si>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</si>
  <si>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</si>
  <si>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</si>
  <si>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</si>
  <si>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</si>
  <si>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</si>
  <si>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</si>
  <si>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</si>
  <si>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</si>
  <si>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</si>
  <si>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</si>
  <si>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</si>
  <si>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</si>
  <si>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</si>
  <si>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</si>
  <si>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</si>
  <si>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</si>
  <si>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</si>
  <si>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</si>
  <si>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</si>
  <si>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</si>
  <si>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</si>
  <si>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</si>
  <si>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</si>
  <si>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</si>
  <si>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</si>
  <si>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</si>
  <si>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</si>
  <si>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</si>
  <si>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</si>
  <si>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</si>
  <si>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</si>
  <si>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</si>
  <si>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</si>
  <si>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</si>
  <si>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</si>
  <si>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</si>
  <si>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</si>
  <si>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</si>
  <si>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</si>
  <si>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</si>
  <si>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</si>
  <si>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</si>
  <si>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</si>
  <si>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</si>
  <si>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</si>
  <si>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</si>
  <si>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</si>
  <si>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</si>
  <si>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</si>
  <si>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</si>
  <si>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</si>
  <si>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</si>
  <si>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</si>
  <si>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</si>
  <si>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</si>
  <si>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</si>
  <si>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</si>
  <si>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</si>
  <si>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</si>
  <si>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</si>
  <si>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</si>
  <si>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</si>
  <si>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</si>
  <si>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</si>
  <si>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</si>
  <si>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</si>
  <si>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</si>
  <si>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</si>
  <si>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</si>
  <si>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</si>
  <si>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</si>
  <si>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</si>
  <si>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</si>
  <si>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</si>
  <si>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</si>
  <si>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</si>
  <si>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</si>
  <si>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</si>
  <si>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</si>
  <si>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</si>
  <si>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</si>
  <si>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</si>
  <si>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</si>
  <si>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</si>
  <si>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</si>
  <si>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</si>
  <si>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</si>
  <si>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</si>
  <si>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</si>
  <si>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</si>
  <si>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</si>
  <si>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</si>
  <si>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</si>
  <si>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</si>
  <si>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</si>
  <si>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</si>
  <si>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</si>
  <si>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</si>
  <si>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</si>
  <si>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</si>
  <si>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</si>
  <si>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</si>
  <si>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</si>
  <si>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</si>
  <si>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</si>
  <si>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</si>
  <si>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</si>
  <si>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</si>
  <si>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</si>
  <si>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</si>
  <si>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</si>
  <si>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</si>
  <si>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</si>
  <si>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</si>
  <si>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</si>
  <si>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</si>
  <si>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</si>
  <si>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</si>
  <si>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</si>
  <si>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</si>
  <si>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</si>
  <si>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</si>
  <si>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</si>
  <si>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</si>
  <si>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</si>
  <si>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</si>
  <si>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</si>
  <si>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</si>
  <si>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</si>
  <si>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</si>
  <si>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</si>
  <si>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</si>
  <si>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</si>
  <si>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</si>
  <si>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</si>
  <si>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</si>
  <si>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</si>
  <si>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</si>
  <si>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</si>
  <si>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</si>
  <si>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</si>
  <si>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</si>
  <si>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</si>
  <si>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</si>
  <si>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</si>
  <si>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</si>
  <si>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</si>
  <si>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</si>
  <si>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</si>
  <si>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</si>
  <si>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</si>
  <si>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</si>
  <si>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</si>
  <si>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</si>
  <si>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</si>
  <si>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</si>
  <si>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</si>
  <si>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</si>
  <si>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</si>
  <si>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</si>
  <si>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</si>
  <si>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</si>
  <si>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</si>
  <si>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</si>
  <si>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</si>
  <si>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</si>
  <si>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</si>
  <si>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</si>
  <si>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</si>
  <si>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</si>
  <si>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</si>
  <si>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</si>
  <si>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</si>
  <si>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</si>
  <si>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</si>
  <si>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</si>
  <si>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</si>
  <si>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</si>
  <si>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</si>
  <si>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</si>
  <si>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</si>
  <si>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</si>
  <si>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</si>
  <si>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</si>
  <si>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</si>
  <si>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</si>
  <si>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</si>
  <si>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</si>
  <si>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</si>
  <si>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</si>
  <si>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</si>
  <si>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</si>
  <si>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</si>
  <si>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</si>
  <si>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</si>
  <si>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</si>
  <si>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</si>
  <si>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</si>
  <si>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</si>
  <si>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</si>
  <si>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</si>
  <si>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</si>
  <si>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</si>
  <si>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</si>
  <si>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</si>
  <si>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</si>
  <si>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</si>
  <si>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</si>
  <si>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</si>
  <si>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</si>
  <si>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</si>
  <si>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</si>
  <si>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</si>
  <si>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</si>
  <si>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</si>
  <si>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</si>
  <si>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</si>
  <si>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</si>
  <si>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</si>
  <si>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</si>
  <si>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</si>
  <si>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</si>
  <si>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</si>
  <si>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</si>
  <si>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</si>
  <si>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</si>
  <si>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</si>
  <si>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</si>
  <si>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</si>
  <si>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</si>
  <si>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</si>
  <si>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</si>
  <si>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</si>
  <si>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</si>
  <si>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</si>
  <si>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</si>
  <si>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</si>
  <si>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</si>
  <si>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</si>
  <si>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</si>
  <si>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</si>
  <si>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</si>
  <si>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</si>
  <si>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</si>
  <si>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</si>
  <si>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</si>
  <si>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</si>
  <si>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</si>
  <si>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</si>
  <si>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</si>
  <si>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</si>
  <si>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</si>
  <si>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</si>
  <si>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</si>
  <si>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</si>
  <si>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</si>
  <si>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</si>
  <si>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</si>
  <si>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</si>
  <si>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</si>
  <si>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</si>
  <si>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</si>
  <si>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</si>
  <si>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</si>
  <si>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</si>
  <si>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</si>
  <si>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</si>
  <si>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</si>
  <si>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</si>
  <si>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</si>
  <si>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</si>
  <si>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</si>
  <si>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</si>
  <si>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</si>
  <si>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</si>
  <si>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</si>
  <si>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</si>
  <si>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</si>
  <si>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</si>
  <si>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</si>
  <si>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</si>
  <si>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</si>
  <si>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</si>
  <si>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</si>
  <si>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</si>
  <si>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</si>
  <si>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</si>
  <si>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</si>
  <si>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</si>
  <si>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</si>
  <si>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</si>
  <si>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</si>
  <si>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</si>
  <si>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</si>
  <si>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</si>
  <si>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</si>
  <si>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</si>
  <si>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</si>
  <si>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</si>
  <si>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</si>
  <si>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</si>
  <si>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</si>
  <si>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</si>
  <si>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</si>
  <si>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</si>
  <si>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</si>
  <si>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</si>
  <si>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</si>
  <si>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</si>
  <si>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</si>
  <si>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</si>
  <si>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</si>
  <si>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</si>
  <si>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</si>
  <si>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</si>
  <si>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</si>
  <si>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</si>
  <si>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</si>
  <si>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</si>
  <si>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</si>
  <si>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</si>
  <si>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</si>
  <si>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</si>
  <si>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</si>
  <si>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</si>
  <si>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</si>
  <si>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</si>
  <si>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</si>
  <si>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</si>
  <si>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</si>
  <si>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</si>
  <si>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</si>
  <si>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</si>
  <si>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</si>
  <si>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</si>
  <si>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</si>
  <si>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</si>
  <si>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</si>
  <si>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</si>
  <si>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</si>
  <si>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</si>
  <si>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</si>
  <si>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</si>
  <si>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</si>
  <si>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</si>
  <si>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</si>
  <si>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</si>
  <si>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</si>
  <si>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</si>
  <si>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</si>
  <si>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</si>
  <si>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</si>
  <si>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</si>
  <si>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</si>
  <si>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</si>
  <si>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</si>
  <si>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</si>
  <si>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</si>
  <si>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</si>
  <si>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</si>
  <si>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</si>
  <si>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</si>
  <si>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</si>
  <si>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</si>
  <si>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</si>
  <si>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</si>
  <si>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</si>
  <si>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</si>
  <si>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</si>
  <si>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</si>
  <si>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</si>
  <si>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</si>
  <si>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</si>
  <si>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</si>
  <si>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</si>
  <si>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</si>
  <si>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</si>
  <si>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</si>
  <si>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</si>
  <si>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</si>
  <si>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</si>
  <si>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</si>
  <si>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</si>
  <si>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</si>
  <si>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</si>
  <si>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</si>
  <si>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</si>
  <si>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</si>
  <si>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</si>
  <si>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</si>
  <si>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</si>
  <si>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</si>
  <si>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</si>
  <si>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</si>
  <si>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</si>
  <si>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</si>
  <si>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</si>
  <si>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</si>
  <si>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</si>
  <si>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</si>
  <si>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</si>
  <si>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</si>
  <si>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</si>
  <si>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</si>
  <si>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</si>
  <si>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</si>
  <si>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</si>
  <si>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</si>
  <si>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</si>
  <si>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</si>
  <si>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</si>
  <si>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</si>
  <si>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</si>
  <si>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</si>
  <si>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</si>
  <si>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</si>
  <si>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</si>
  <si>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</si>
  <si>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</si>
  <si>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</si>
  <si>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</si>
  <si>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</si>
  <si>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</si>
  <si>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</si>
  <si>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</si>
  <si>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</si>
  <si>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</si>
  <si>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</si>
  <si>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</si>
  <si>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</si>
  <si>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</si>
  <si>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</si>
  <si>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</si>
  <si>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</si>
  <si>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</si>
  <si>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</si>
  <si>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</si>
  <si>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</si>
  <si>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</si>
  <si>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</si>
  <si>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</si>
  <si>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</si>
  <si>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</si>
  <si>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</si>
  <si>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</si>
  <si>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</si>
  <si>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</si>
  <si>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</si>
  <si>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</si>
  <si>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</si>
  <si>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</si>
  <si>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</si>
  <si>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</si>
  <si>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</si>
  <si>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</si>
  <si>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</si>
  <si>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</si>
  <si>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</si>
  <si>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</si>
  <si>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</si>
  <si>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</si>
  <si>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</si>
  <si>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</si>
  <si>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</si>
  <si>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</si>
  <si>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</si>
  <si>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</si>
  <si>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</si>
  <si>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</si>
  <si>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</si>
  <si>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</si>
  <si>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</si>
  <si>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</si>
  <si>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</si>
  <si>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</si>
  <si>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</si>
  <si>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</si>
  <si>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</si>
  <si>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</si>
  <si>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</si>
  <si>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</si>
  <si>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</si>
  <si>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</si>
  <si>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</si>
  <si>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</si>
  <si>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</si>
  <si>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</si>
  <si>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</si>
  <si>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</si>
  <si>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</si>
  <si>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</si>
  <si>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</si>
  <si>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</si>
  <si>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</si>
  <si>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</si>
  <si>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</si>
  <si>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</si>
  <si>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</si>
  <si>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</si>
  <si>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</si>
  <si>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</si>
  <si>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</si>
  <si>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</si>
  <si>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</si>
  <si>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</si>
  <si>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</si>
  <si>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</si>
  <si>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</si>
  <si>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</si>
  <si>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</si>
  <si>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</si>
  <si>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</si>
  <si>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</si>
  <si>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</si>
  <si>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</si>
  <si>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</si>
  <si>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</si>
  <si>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</si>
  <si>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</si>
  <si>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</si>
  <si>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</si>
  <si>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</si>
  <si>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</si>
  <si>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</si>
  <si>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</si>
  <si>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</si>
  <si>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</si>
  <si>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</si>
  <si>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</si>
  <si>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</si>
  <si>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</si>
  <si>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</si>
  <si>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</si>
  <si>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</si>
  <si>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</si>
  <si>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</si>
  <si>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</si>
  <si>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</si>
  <si>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</si>
  <si>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</si>
  <si>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</si>
  <si>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</si>
  <si>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</si>
  <si>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</si>
  <si>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</si>
  <si>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</si>
  <si>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</si>
  <si>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</si>
  <si>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</si>
  <si>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</si>
  <si>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</si>
  <si>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</si>
  <si>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</si>
  <si>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</si>
  <si>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</si>
  <si>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</si>
  <si>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</si>
  <si>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</si>
  <si>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</si>
  <si>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</si>
  <si>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</si>
  <si>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</si>
  <si>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</si>
  <si>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</si>
  <si>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</si>
  <si>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</si>
  <si>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</si>
  <si>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</si>
  <si>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</si>
  <si>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</si>
  <si>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</si>
  <si>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</si>
  <si>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</si>
  <si>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</si>
  <si>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</si>
  <si>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</si>
  <si>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</si>
  <si>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</si>
  <si>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</si>
  <si>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</si>
  <si>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</si>
  <si>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</si>
  <si>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</si>
  <si>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</si>
  <si>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</si>
  <si>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</si>
  <si>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</si>
  <si>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</si>
  <si>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</si>
  <si>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</si>
  <si>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</si>
  <si>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</si>
  <si>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</si>
  <si>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</si>
  <si>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</si>
  <si>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</si>
  <si>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</si>
  <si>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</si>
  <si>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</si>
  <si>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</si>
  <si>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</si>
  <si>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</si>
  <si>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</si>
  <si>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</si>
  <si>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</si>
  <si>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</si>
  <si>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</si>
  <si>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</si>
  <si>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</si>
  <si>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</si>
  <si>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</si>
  <si>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</si>
  <si>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</si>
  <si>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</si>
  <si>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</si>
  <si>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</si>
  <si>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</si>
  <si>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</si>
  <si>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</si>
  <si>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</si>
  <si>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</si>
  <si>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</si>
  <si>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</si>
  <si>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</si>
  <si>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</si>
  <si>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</si>
  <si>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</si>
  <si>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</si>
  <si>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</si>
  <si>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</si>
  <si>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</si>
  <si>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</si>
  <si>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</si>
  <si>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</si>
  <si>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</si>
  <si>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</si>
  <si>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</si>
  <si>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</si>
  <si>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</si>
  <si>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</si>
  <si>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</si>
  <si>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</si>
  <si>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</si>
  <si>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</si>
  <si>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</si>
  <si>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</si>
  <si>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</si>
  <si>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</si>
  <si>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</si>
  <si>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</si>
  <si>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</si>
  <si>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</si>
  <si>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</si>
  <si>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</si>
  <si>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</si>
  <si>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</si>
  <si>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</si>
  <si>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</si>
  <si>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</si>
  <si>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</si>
  <si>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</si>
  <si>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</si>
  <si>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</si>
  <si>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</si>
  <si>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</si>
  <si>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</si>
  <si>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</si>
  <si>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</si>
  <si>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</si>
  <si>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</si>
  <si>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</si>
  <si>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</si>
  <si>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</si>
  <si>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</si>
  <si>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</si>
  <si>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</si>
  <si>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</si>
  <si>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</si>
  <si>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</si>
  <si>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</si>
  <si>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</si>
  <si>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</si>
  <si>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</si>
  <si>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</si>
  <si>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</si>
  <si>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</si>
  <si>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</si>
  <si>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</si>
  <si>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</si>
  <si>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</si>
  <si>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</si>
  <si>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</si>
  <si>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</si>
  <si>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</si>
  <si>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</si>
  <si>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</si>
  <si>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</si>
  <si>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</si>
  <si>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</si>
  <si>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</si>
  <si>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</si>
  <si>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</si>
  <si>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</si>
  <si>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</si>
  <si>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</si>
  <si>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</si>
  <si>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</si>
  <si>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</si>
  <si>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</si>
  <si>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</si>
  <si>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</si>
  <si>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</si>
  <si>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</si>
  <si>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</si>
  <si>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</si>
  <si>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</si>
  <si>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</si>
  <si>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</si>
  <si>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</si>
  <si>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</si>
  <si>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</si>
  <si>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</si>
  <si>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</si>
  <si>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</si>
  <si>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</si>
  <si>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</si>
  <si>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</si>
  <si>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</si>
  <si>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</si>
  <si>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</si>
  <si>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</si>
  <si>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</si>
  <si>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</si>
  <si>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</si>
  <si>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</si>
  <si>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</si>
  <si>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</si>
  <si>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</si>
  <si>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</si>
  <si>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</si>
  <si>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</si>
  <si>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</si>
  <si>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</si>
  <si>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</si>
  <si>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</si>
  <si>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</si>
  <si>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</si>
  <si>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</si>
  <si>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</si>
  <si>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</si>
  <si>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</si>
  <si>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</si>
  <si>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</si>
  <si>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</si>
  <si>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</si>
  <si>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</si>
  <si>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</si>
  <si>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</si>
  <si>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</si>
  <si>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</si>
  <si>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</si>
  <si>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</si>
  <si>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</si>
  <si>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</si>
  <si>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</si>
  <si>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</si>
  <si>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</si>
  <si>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</si>
  <si>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</si>
  <si>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</si>
  <si>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</si>
  <si>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</si>
  <si>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</si>
  <si>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</si>
  <si>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</si>
  <si>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</si>
  <si>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</si>
  <si>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</si>
  <si>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</si>
  <si>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</si>
  <si>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</si>
  <si>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</si>
  <si>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</si>
  <si>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</si>
  <si>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</si>
  <si>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</si>
  <si>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</si>
  <si>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</si>
  <si>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</si>
  <si>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</si>
  <si>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</si>
  <si>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</si>
  <si>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</si>
  <si>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</si>
  <si>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</si>
  <si>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</si>
  <si>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</si>
  <si>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</si>
  <si>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</si>
  <si>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</si>
  <si>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</si>
  <si>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</si>
  <si>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</si>
  <si>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</si>
  <si>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</si>
  <si>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</si>
  <si>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</si>
  <si>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</si>
  <si>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</si>
  <si>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</si>
  <si>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</si>
  <si>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</si>
  <si>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</si>
  <si>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</si>
  <si>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</si>
  <si>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</si>
  <si>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</si>
  <si>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</si>
  <si>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</si>
  <si>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</si>
  <si>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</si>
  <si>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</si>
  <si>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</si>
  <si>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</si>
  <si>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</si>
  <si>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</si>
  <si>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</si>
  <si>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</si>
  <si>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</si>
  <si>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</si>
  <si>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</si>
  <si>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</si>
  <si>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</si>
  <si>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</si>
  <si>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</si>
  <si>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</si>
  <si>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</si>
  <si>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</si>
  <si>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</si>
  <si>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</si>
  <si>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</si>
  <si>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</si>
  <si>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</si>
  <si>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</si>
  <si>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</si>
  <si>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</si>
  <si>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</si>
  <si>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</si>
  <si>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</si>
  <si>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</si>
  <si>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</si>
  <si>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</si>
  <si>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</si>
  <si>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</si>
  <si>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</si>
  <si>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</si>
  <si>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</si>
  <si>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</si>
  <si>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</si>
  <si>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</si>
  <si>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</si>
  <si>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</si>
  <si>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</si>
  <si>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</si>
  <si>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</si>
  <si>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</si>
  <si>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</si>
  <si>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</si>
  <si>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</si>
  <si>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</si>
  <si>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</si>
  <si>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</si>
  <si>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</si>
  <si>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</si>
  <si>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</si>
  <si>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</si>
  <si>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</si>
  <si>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</si>
  <si>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</si>
  <si>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</si>
  <si>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</si>
  <si>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</si>
  <si>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</si>
  <si>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</si>
  <si>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</si>
  <si>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</si>
  <si>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</si>
  <si>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</si>
  <si>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</si>
  <si>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</si>
  <si>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</si>
  <si>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</si>
  <si>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</si>
  <si>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</si>
  <si>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</si>
  <si>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</si>
  <si>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</si>
  <si>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</si>
  <si>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</si>
  <si>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</si>
  <si>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</si>
  <si>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</si>
  <si>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</si>
  <si>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</si>
  <si>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</si>
  <si>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</si>
  <si>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</si>
  <si>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</si>
  <si>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</si>
  <si>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</si>
  <si>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</si>
  <si>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</si>
  <si>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</si>
  <si>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</si>
  <si>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</si>
  <si>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</si>
  <si>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</si>
  <si>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</si>
  <si>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</si>
  <si>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</si>
  <si>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</si>
  <si>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</si>
  <si>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</si>
  <si>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</si>
  <si>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</si>
  <si>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</si>
  <si>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</si>
  <si>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</si>
  <si>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</si>
  <si>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</si>
  <si>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</si>
  <si>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</si>
  <si>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</si>
  <si>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</si>
  <si>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</si>
  <si>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</si>
  <si>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</si>
  <si>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</si>
  <si>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</si>
  <si>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</si>
  <si>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</si>
  <si>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</si>
  <si>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</si>
  <si>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</si>
  <si>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</si>
  <si>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</si>
  <si>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</si>
  <si>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</si>
  <si>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</si>
  <si>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</si>
  <si>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</si>
  <si>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</si>
  <si>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</si>
  <si>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</si>
  <si>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</si>
  <si>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</si>
  <si>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</si>
  <si>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</si>
  <si>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</si>
  <si>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</si>
  <si>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</si>
  <si>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</si>
  <si>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</si>
  <si>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</si>
  <si>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</si>
  <si>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</si>
  <si>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</si>
  <si>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</si>
  <si>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</si>
  <si>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</si>
  <si>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</si>
  <si>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</si>
  <si>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</si>
  <si>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</si>
  <si>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</si>
  <si>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</si>
  <si>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</si>
  <si>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</si>
  <si>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</si>
  <si>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</si>
  <si>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</si>
  <si>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</si>
  <si>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</si>
  <si>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</si>
  <si>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</si>
  <si>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</si>
  <si>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</si>
  <si>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</si>
  <si>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</si>
  <si>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</si>
  <si>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</si>
  <si>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</si>
  <si>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</si>
  <si>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</si>
  <si>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</si>
  <si>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</si>
  <si>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</si>
  <si>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</si>
  <si>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</si>
  <si>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</si>
  <si>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</si>
  <si>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</si>
  <si>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</si>
  <si>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</si>
  <si>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</si>
  <si>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</si>
  <si>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</si>
  <si>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</si>
  <si>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</si>
  <si>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</si>
  <si>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</si>
  <si>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</si>
  <si>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</si>
  <si>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</si>
  <si>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</si>
  <si>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</si>
  <si>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</si>
  <si>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</si>
  <si>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</si>
  <si>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</si>
  <si>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</si>
  <si>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</si>
  <si>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</si>
  <si>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</si>
  <si>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</si>
  <si>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</si>
  <si>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</si>
  <si>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</si>
  <si>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</si>
  <si>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</si>
  <si>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</si>
  <si>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</si>
  <si>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</si>
  <si>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</si>
  <si>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</si>
  <si>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</si>
  <si>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</si>
  <si>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</si>
  <si>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</si>
  <si>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</si>
  <si>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</si>
  <si>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</si>
  <si>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</si>
  <si>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</si>
  <si>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</si>
  <si>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</si>
  <si>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</si>
  <si>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</si>
  <si>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</si>
  <si>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</si>
  <si>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</si>
  <si>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</si>
  <si>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</si>
  <si>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</si>
  <si>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</si>
  <si>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</si>
  <si>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</si>
  <si>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</si>
  <si>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</si>
  <si>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</si>
  <si>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</si>
  <si>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</si>
  <si>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</si>
  <si>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</si>
  <si>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</si>
  <si>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</si>
  <si>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</si>
  <si>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</si>
  <si>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</si>
  <si>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</si>
  <si>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</si>
  <si>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</si>
  <si>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</si>
  <si>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</si>
  <si>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</si>
  <si>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</si>
  <si>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</si>
  <si>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</si>
  <si>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</si>
  <si>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</si>
  <si>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</si>
  <si>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</si>
  <si>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</si>
  <si>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</si>
  <si>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</si>
  <si>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</si>
  <si>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</si>
  <si>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</si>
  <si>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</si>
  <si>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</si>
  <si>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</si>
  <si>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</si>
  <si>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</si>
  <si>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</si>
  <si>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</si>
  <si>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</si>
  <si>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</si>
  <si>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</si>
  <si>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</si>
  <si>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</si>
  <si>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</si>
  <si>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</si>
  <si>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</si>
  <si>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</si>
  <si>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</si>
  <si>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</si>
  <si>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</si>
  <si>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</si>
  <si>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</si>
  <si>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</si>
  <si>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</si>
  <si>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</si>
  <si>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</si>
  <si>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</si>
  <si>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</si>
  <si>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</si>
  <si>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</si>
  <si>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</si>
  <si>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</si>
  <si>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</si>
  <si>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</si>
  <si>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</si>
  <si>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</si>
  <si>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</si>
  <si>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</si>
  <si>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</si>
  <si>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</si>
  <si>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</si>
  <si>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</si>
  <si>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</si>
  <si>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</si>
  <si>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</si>
  <si>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</si>
  <si>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</si>
  <si>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</si>
  <si>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</si>
  <si>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</si>
  <si>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</si>
  <si>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</si>
  <si>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</si>
  <si>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</si>
  <si>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</si>
  <si>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</si>
  <si>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</si>
  <si>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</si>
  <si>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</si>
  <si>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</si>
  <si>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</si>
  <si>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</si>
  <si>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</si>
  <si>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</si>
  <si>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</si>
  <si>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</si>
  <si>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</si>
  <si>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</si>
  <si>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</si>
  <si>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</si>
  <si>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</si>
  <si>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</si>
  <si>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</si>
  <si>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</si>
  <si>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</si>
  <si>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</si>
  <si>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</si>
  <si>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</si>
  <si>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</si>
  <si>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</si>
  <si>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</si>
  <si>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</si>
  <si>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</si>
  <si>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</si>
  <si>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</si>
  <si>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</si>
  <si>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</si>
  <si>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</si>
  <si>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</si>
  <si>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</si>
  <si>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</si>
  <si>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</si>
  <si>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</si>
  <si>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</si>
  <si>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</si>
  <si>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</si>
  <si>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</si>
  <si>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</si>
  <si>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</si>
  <si>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</si>
  <si>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</si>
  <si>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</si>
  <si>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</si>
  <si>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</si>
  <si>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</si>
  <si>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</si>
  <si>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</si>
  <si>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</si>
  <si>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</si>
  <si>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</si>
  <si>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</si>
  <si>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</si>
  <si>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</si>
  <si>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</si>
  <si>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</si>
  <si>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</si>
  <si>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</si>
  <si>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</si>
  <si>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</si>
  <si>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</si>
  <si>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</si>
  <si>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</si>
  <si>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</si>
  <si>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</si>
  <si>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</si>
  <si>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</si>
  <si>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</si>
  <si>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</si>
  <si>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</si>
  <si>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</si>
  <si>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</si>
  <si>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</si>
  <si>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</si>
  <si>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</si>
  <si>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</si>
  <si>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</si>
  <si>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</si>
  <si>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</si>
  <si>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</si>
  <si>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</si>
  <si>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</si>
  <si>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</si>
  <si>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</si>
  <si>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</si>
  <si>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</si>
  <si>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</si>
  <si>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</si>
  <si>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</si>
  <si>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</si>
  <si>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</si>
  <si>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</si>
  <si>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</si>
  <si>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</si>
  <si>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</si>
  <si>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</si>
  <si>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</si>
  <si>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</si>
  <si>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</si>
  <si>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</si>
  <si>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</si>
  <si>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</si>
  <si>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</si>
  <si>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</si>
  <si>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</si>
  <si>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</si>
  <si>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</si>
  <si>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</si>
  <si>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</si>
  <si>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</si>
  <si>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</si>
  <si>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</si>
  <si>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</si>
  <si>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</si>
  <si>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</si>
  <si>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</si>
  <si>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</si>
  <si>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</si>
  <si>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</si>
  <si>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</si>
  <si>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</si>
  <si>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</si>
  <si>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</si>
  <si>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</si>
  <si>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</si>
  <si>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</si>
  <si>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</si>
  <si>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</si>
  <si>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</si>
  <si>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</si>
  <si>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</si>
  <si>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</si>
  <si>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</si>
  <si>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</si>
  <si>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</si>
  <si>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</si>
  <si>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</si>
  <si>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</si>
  <si>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</si>
  <si>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</si>
  <si>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</si>
  <si>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</si>
  <si>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</si>
  <si>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</si>
  <si>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</si>
  <si>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</si>
  <si>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</si>
  <si>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</si>
  <si>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</si>
  <si>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</si>
  <si>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</si>
  <si>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</si>
  <si>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</si>
  <si>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</si>
  <si>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</si>
  <si>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</si>
  <si>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</si>
  <si>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</si>
  <si>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</si>
  <si>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</si>
  <si>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</si>
  <si>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</si>
  <si>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</si>
  <si>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</si>
  <si>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</si>
  <si>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</si>
  <si>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</si>
  <si>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</si>
  <si>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</si>
  <si>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</si>
  <si>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</si>
  <si>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</si>
  <si>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</si>
  <si>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</si>
  <si>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</si>
  <si>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</si>
  <si>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</si>
  <si>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</si>
  <si>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</si>
  <si>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</si>
  <si>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</si>
  <si>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</si>
  <si>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</si>
  <si>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</si>
  <si>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</si>
  <si>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</si>
  <si>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</si>
  <si>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</si>
  <si>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</si>
  <si>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</si>
  <si>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</si>
  <si>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</si>
  <si>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</si>
  <si>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</si>
  <si>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</si>
  <si>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</si>
  <si>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</si>
  <si>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</si>
  <si>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</si>
  <si>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</si>
  <si>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</si>
  <si>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</si>
  <si>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</si>
  <si>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</si>
  <si>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</si>
  <si>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</si>
  <si>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</si>
  <si>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</si>
  <si>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</si>
  <si>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</si>
  <si>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</si>
  <si>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</si>
  <si>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</si>
  <si>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</si>
  <si>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</si>
  <si>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</si>
  <si>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</si>
  <si>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</si>
  <si>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</si>
  <si>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</si>
  <si>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</si>
  <si>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</si>
  <si>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</si>
  <si>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</si>
  <si>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</si>
  <si>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</si>
  <si>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</si>
  <si>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</si>
  <si>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</si>
  <si>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</si>
  <si>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</si>
  <si>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</si>
  <si>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</si>
  <si>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</si>
  <si>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</si>
  <si>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</si>
  <si>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</si>
  <si>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</si>
  <si>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</si>
  <si>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</si>
  <si>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</si>
  <si>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</si>
  <si>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</si>
  <si>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</si>
  <si>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</si>
  <si>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</si>
  <si>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</si>
  <si>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</si>
  <si>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</si>
  <si>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</si>
  <si>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</si>
  <si>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</si>
  <si>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</si>
  <si>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</si>
  <si>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</si>
  <si>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</si>
  <si>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</si>
  <si>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</si>
  <si>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</si>
  <si>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</si>
  <si>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</si>
  <si>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</si>
  <si>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</si>
  <si>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</si>
  <si>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</si>
  <si>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</si>
  <si>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</si>
  <si>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</si>
  <si>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</si>
  <si>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</si>
  <si>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</si>
  <si>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</si>
  <si>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</si>
  <si>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</si>
  <si>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</si>
  <si>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</si>
  <si>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</si>
  <si>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</si>
  <si>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</si>
  <si>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</si>
  <si>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</si>
  <si>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</si>
  <si>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</si>
  <si>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</si>
  <si>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</si>
  <si>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</si>
  <si>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</si>
  <si>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</si>
  <si>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</si>
  <si>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</si>
  <si>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</si>
  <si>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</si>
  <si>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</si>
  <si>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</si>
  <si>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</si>
  <si>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</si>
  <si>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</si>
  <si>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</si>
  <si>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</si>
  <si>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</si>
  <si>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</si>
  <si>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</si>
  <si>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</si>
  <si>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</si>
  <si>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</si>
  <si>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</si>
  <si>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</si>
  <si>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</si>
  <si>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</si>
  <si>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</si>
  <si>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</si>
  <si>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</si>
  <si>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</si>
  <si>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</si>
  <si>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</si>
  <si>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</si>
  <si>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</si>
  <si>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</si>
  <si>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</si>
  <si>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</si>
  <si>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</si>
  <si>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</si>
  <si>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</si>
  <si>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</si>
  <si>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</si>
  <si>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</si>
  <si>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</si>
  <si>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</si>
  <si>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</si>
  <si>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</si>
  <si>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</si>
  <si>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</si>
  <si>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</si>
  <si>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</si>
  <si>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</si>
  <si>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</si>
  <si>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</si>
  <si>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</si>
  <si>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</si>
  <si>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</si>
  <si>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</si>
  <si>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</si>
  <si>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</si>
  <si>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</si>
  <si>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</si>
  <si>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</si>
  <si>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</si>
  <si>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</si>
  <si>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</si>
  <si>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</si>
  <si>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</si>
  <si>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</si>
  <si>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</si>
  <si>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</si>
  <si>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</si>
  <si>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</si>
  <si>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</si>
  <si>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</si>
  <si>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</si>
  <si>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</si>
  <si>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</si>
  <si>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</si>
  <si>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</si>
  <si>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</si>
  <si>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</si>
  <si>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</si>
  <si>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</si>
  <si>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</si>
  <si>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</si>
  <si>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</si>
  <si>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</si>
  <si>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</si>
  <si>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</si>
  <si>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</si>
  <si>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</si>
  <si>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</si>
  <si>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</si>
  <si>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</si>
  <si>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</si>
  <si>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</si>
  <si>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</si>
  <si>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</si>
  <si>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</si>
  <si>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</si>
  <si>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</si>
  <si>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</si>
  <si>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</si>
  <si>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</si>
  <si>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</si>
  <si>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</si>
  <si>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</si>
  <si>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</si>
  <si>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</si>
  <si>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</si>
  <si>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</si>
  <si>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</si>
  <si>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</si>
  <si>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</si>
  <si>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</si>
  <si>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</si>
  <si>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</si>
  <si>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</si>
  <si>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</si>
  <si>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</si>
  <si>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</si>
  <si>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</si>
  <si>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</si>
  <si>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</si>
  <si>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</si>
  <si>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</si>
  <si>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</si>
  <si>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</si>
  <si>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</si>
  <si>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</si>
  <si>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</si>
  <si>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</si>
  <si>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</si>
  <si>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</si>
  <si>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</si>
  <si>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</si>
  <si>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</si>
  <si>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</si>
  <si>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</si>
  <si>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</si>
  <si>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</si>
  <si>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</si>
  <si>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</si>
  <si>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</si>
  <si>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</si>
  <si>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</si>
  <si>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</si>
  <si>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</si>
  <si>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</si>
  <si>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</si>
  <si>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</si>
  <si>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</si>
  <si>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</si>
  <si>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</si>
  <si>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</si>
  <si>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</si>
  <si>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</si>
  <si>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</si>
  <si>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</si>
  <si>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</si>
  <si>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</si>
  <si>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</si>
  <si>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</si>
  <si>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</si>
  <si>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</si>
  <si>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</si>
  <si>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</si>
  <si>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</si>
  <si>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</si>
  <si>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</si>
  <si>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</si>
  <si>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</si>
  <si>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</si>
  <si>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</si>
  <si>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</si>
  <si>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</si>
  <si>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</si>
  <si>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</si>
  <si>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</si>
  <si>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</si>
  <si>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</si>
  <si>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</si>
  <si>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</si>
  <si>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</si>
  <si>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</si>
  <si>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</si>
  <si>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</si>
  <si>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</si>
  <si>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</si>
  <si>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</si>
  <si>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</si>
  <si>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</si>
  <si>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</si>
  <si>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</si>
  <si>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</si>
  <si>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</si>
  <si>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</si>
  <si>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</si>
  <si>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</si>
  <si>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</si>
  <si>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</si>
  <si>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</si>
  <si>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</si>
  <si>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</si>
  <si>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</si>
  <si>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</si>
  <si>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</si>
  <si>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</si>
  <si>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</si>
  <si>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</si>
  <si>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</si>
  <si>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</si>
  <si>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</si>
  <si>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</si>
  <si>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</si>
  <si>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</si>
  <si>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</si>
  <si>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</si>
  <si>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</si>
  <si>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</si>
  <si>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</si>
  <si>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</si>
  <si>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</si>
  <si>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</si>
  <si>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</si>
  <si>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</si>
  <si>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</si>
  <si>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</si>
  <si>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</si>
  <si>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</si>
  <si>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</si>
  <si>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</si>
  <si>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</si>
  <si>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</si>
  <si>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</si>
  <si>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</si>
  <si>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</si>
  <si>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</si>
  <si>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</si>
  <si>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</si>
  <si>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</si>
  <si>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</si>
  <si>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</si>
  <si>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</si>
  <si>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</si>
  <si>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</si>
  <si>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</si>
  <si>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</si>
  <si>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</si>
  <si>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</si>
  <si>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</si>
  <si>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</si>
  <si>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</si>
  <si>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</si>
  <si>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</si>
  <si>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</si>
  <si>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</si>
  <si>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</si>
  <si>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</si>
  <si>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</si>
  <si>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</si>
  <si>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</si>
  <si>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</si>
  <si>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</si>
  <si>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</si>
  <si>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</si>
  <si>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</si>
  <si>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</si>
  <si>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</si>
  <si>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</si>
  <si>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</si>
  <si>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</si>
  <si>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</si>
  <si>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</si>
  <si>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</si>
  <si>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</si>
  <si>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</si>
  <si>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</si>
  <si>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</si>
  <si>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</si>
  <si>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</si>
  <si>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</si>
  <si>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</si>
  <si>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</si>
  <si>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</si>
  <si>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</si>
  <si>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</si>
  <si>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</si>
  <si>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</si>
  <si>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</si>
  <si>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</si>
  <si>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</si>
  <si>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</si>
  <si>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</si>
  <si>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</si>
  <si>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</si>
  <si>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</si>
  <si>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</si>
  <si>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</si>
  <si>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</si>
  <si>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</si>
  <si>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</si>
  <si>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</si>
  <si>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</si>
  <si>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</si>
  <si>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</si>
  <si>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</si>
  <si>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</si>
  <si>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</si>
  <si>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</si>
  <si>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</si>
  <si>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</si>
  <si>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</si>
  <si>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</si>
  <si>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</si>
  <si>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</si>
  <si>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</si>
  <si>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</si>
  <si>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</si>
  <si>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</si>
  <si>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</si>
  <si>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</si>
  <si>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</si>
  <si>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</si>
  <si>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</si>
  <si>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</si>
  <si>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</si>
  <si>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</si>
  <si>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</si>
  <si>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</si>
  <si>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</si>
  <si>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</si>
  <si>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</si>
  <si>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</si>
  <si>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</si>
  <si>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</si>
  <si>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</si>
  <si>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</si>
  <si>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</si>
  <si>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</si>
  <si>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</si>
  <si>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</si>
  <si>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</si>
  <si>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</si>
  <si>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</si>
  <si>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</si>
  <si>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</si>
  <si>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</si>
  <si>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</si>
  <si>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</si>
  <si>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</si>
  <si>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</si>
  <si>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</si>
  <si>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</si>
  <si>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</si>
  <si>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</si>
  <si>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</si>
  <si>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</si>
  <si>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</si>
  <si>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</si>
  <si>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</si>
  <si>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</si>
  <si>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</si>
  <si>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</si>
  <si>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</si>
  <si>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</si>
  <si>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</si>
  <si>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</si>
  <si>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</si>
  <si>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</si>
  <si>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</si>
  <si>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</si>
  <si>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</si>
  <si>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</si>
  <si>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</si>
  <si>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</si>
  <si>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</si>
  <si>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</si>
  <si>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</si>
  <si>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</si>
  <si>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</si>
  <si>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</si>
  <si>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</si>
  <si>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</si>
  <si>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</si>
  <si>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</si>
  <si>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</si>
  <si>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</si>
  <si>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</si>
  <si>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</si>
  <si>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</si>
  <si>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</si>
  <si>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</si>
  <si>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</si>
  <si>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</si>
  <si>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</si>
  <si>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</si>
  <si>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</si>
  <si>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</si>
  <si>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</si>
  <si>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</si>
  <si>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</si>
  <si>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</si>
  <si>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</si>
  <si>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</si>
  <si>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</si>
  <si>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</si>
  <si>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</si>
  <si>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</si>
  <si>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</si>
  <si>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</si>
  <si>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</si>
  <si>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</si>
  <si>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</si>
  <si>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</si>
  <si>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</si>
  <si>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</si>
  <si>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</si>
  <si>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</si>
  <si>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</si>
  <si>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</si>
  <si>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</si>
  <si>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</si>
  <si>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</si>
  <si>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</si>
  <si>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</si>
  <si>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</si>
  <si>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</si>
  <si>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</si>
  <si>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</si>
  <si>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</si>
  <si>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</si>
  <si>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</si>
  <si>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</si>
  <si>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</si>
  <si>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</si>
  <si>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</si>
  <si>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</si>
  <si>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</si>
  <si>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</si>
  <si>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</si>
  <si>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</si>
  <si>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</si>
  <si>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</si>
  <si>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</si>
  <si>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</si>
  <si>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</si>
  <si>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</si>
  <si>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</si>
  <si>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</si>
  <si>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</si>
  <si>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</si>
  <si>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</si>
  <si>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</si>
  <si>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</si>
  <si>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</si>
  <si>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</si>
  <si>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</si>
  <si>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</si>
  <si>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</si>
  <si>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</si>
  <si>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</si>
  <si>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</si>
  <si>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</si>
  <si>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</si>
  <si>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</si>
  <si>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</si>
  <si>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</si>
  <si>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</si>
  <si>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</si>
  <si>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</si>
  <si>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</si>
  <si>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</si>
  <si>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</si>
  <si>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</si>
  <si>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</si>
  <si>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</si>
  <si>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</si>
  <si>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</si>
  <si>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</si>
  <si>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</si>
  <si>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</si>
  <si>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</si>
  <si>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</si>
  <si>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</si>
  <si>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</si>
  <si>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</si>
  <si>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</si>
  <si>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</si>
  <si>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</si>
  <si>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</si>
  <si>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</si>
  <si>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</si>
  <si>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</si>
  <si>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</si>
  <si>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</si>
  <si>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</si>
  <si>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</si>
  <si>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</si>
  <si>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</si>
  <si>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</si>
  <si>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</si>
  <si>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</si>
  <si>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</si>
  <si>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</si>
  <si>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</si>
  <si>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</si>
  <si>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</si>
  <si>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</si>
  <si>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</si>
  <si>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</si>
  <si>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</si>
  <si>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</si>
  <si>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</si>
  <si>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</si>
  <si>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</si>
  <si>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</si>
  <si>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</si>
  <si>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</si>
  <si>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</si>
  <si>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</si>
  <si>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</si>
  <si>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</si>
  <si>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</si>
  <si>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</si>
  <si>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</si>
  <si>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</si>
  <si>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</si>
  <si>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</si>
  <si>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</si>
  <si>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</si>
  <si>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</si>
  <si>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</si>
  <si>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</si>
  <si>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</si>
  <si>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</si>
  <si>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</si>
  <si>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</si>
  <si>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</si>
  <si>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</si>
  <si>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</si>
  <si>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</si>
  <si>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</si>
  <si>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</si>
  <si>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</si>
  <si>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</si>
  <si>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</si>
  <si>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</si>
  <si>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</si>
  <si>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</si>
  <si>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</si>
  <si>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</si>
  <si>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</si>
  <si>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</si>
  <si>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</si>
  <si>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</si>
  <si>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</si>
  <si>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</si>
  <si>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</si>
  <si>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</si>
  <si>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</si>
  <si>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</si>
  <si>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</si>
  <si>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</si>
  <si>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</si>
  <si>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</si>
  <si>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</si>
  <si>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</si>
  <si>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</si>
  <si>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</si>
  <si>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</si>
  <si>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</si>
  <si>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</si>
  <si>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</si>
  <si>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</si>
  <si>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</si>
  <si>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</si>
  <si>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</si>
  <si>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</si>
  <si>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</si>
  <si>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</si>
  <si>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</si>
  <si>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</si>
  <si>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</si>
  <si>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</si>
  <si>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</si>
  <si>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</si>
  <si>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</si>
  <si>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</si>
  <si>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</si>
  <si>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</si>
  <si>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</si>
  <si>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</si>
  <si>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</si>
  <si>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</si>
  <si>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</si>
  <si>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</si>
  <si>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</si>
  <si>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</si>
  <si>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</si>
  <si>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</si>
  <si>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</si>
  <si>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</si>
  <si>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</si>
  <si>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</si>
  <si>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</si>
  <si>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</si>
  <si>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</si>
  <si>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</si>
  <si>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</si>
  <si>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</si>
  <si>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</si>
  <si>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</si>
  <si>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</si>
  <si>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</si>
  <si>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</si>
  <si>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</si>
  <si>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</si>
  <si>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</si>
  <si>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</si>
  <si>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</si>
  <si>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</si>
  <si>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</si>
  <si>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</si>
  <si>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</si>
  <si>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</si>
  <si>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</si>
  <si>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</si>
  <si>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</si>
  <si>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</si>
  <si>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</si>
  <si>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</si>
  <si>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</si>
  <si>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</si>
  <si>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</si>
  <si>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</si>
  <si>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</si>
  <si>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</si>
  <si>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</si>
  <si>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</si>
  <si>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</si>
  <si>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</si>
  <si>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</si>
  <si>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</si>
  <si>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</si>
  <si>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</si>
  <si>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</si>
  <si>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</si>
  <si>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</si>
  <si>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</si>
  <si>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</si>
  <si>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</si>
  <si>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</si>
  <si>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</si>
  <si>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</si>
  <si>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</si>
  <si>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</si>
  <si>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</si>
  <si>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</si>
  <si>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</si>
  <si>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</si>
  <si>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</si>
  <si>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</si>
  <si>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</si>
  <si>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</si>
  <si>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</si>
  <si>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</si>
  <si>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</si>
  <si>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</si>
  <si>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</si>
  <si>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</si>
  <si>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</si>
  <si>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</si>
  <si>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</si>
  <si>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</si>
  <si>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</si>
  <si>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</si>
  <si>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</si>
  <si>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</si>
  <si>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</si>
  <si>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</si>
  <si>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</si>
  <si>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</si>
  <si>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</si>
  <si>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</si>
  <si>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</si>
  <si>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</si>
  <si>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</si>
  <si>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</si>
  <si>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</si>
  <si>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</si>
  <si>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</si>
  <si>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</si>
  <si>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</si>
  <si>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</si>
  <si>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</si>
  <si>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</si>
  <si>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</si>
  <si>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</si>
  <si>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</si>
  <si>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</si>
  <si>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</si>
  <si>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</si>
  <si>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</si>
  <si>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</si>
  <si>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</si>
  <si>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</si>
  <si>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</si>
  <si>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</si>
  <si>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</si>
  <si>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</si>
  <si>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</si>
  <si>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</si>
  <si>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</si>
  <si>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</si>
  <si>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</si>
  <si>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</si>
  <si>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</si>
  <si>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</si>
  <si>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</si>
  <si>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</si>
  <si>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</si>
  <si>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</si>
  <si>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</si>
  <si>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</si>
  <si>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</si>
  <si>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</si>
  <si>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</si>
  <si>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</si>
  <si>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</si>
  <si>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</si>
  <si>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</si>
  <si>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</si>
  <si>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</si>
  <si>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</si>
  <si>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</si>
  <si>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</si>
  <si>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</si>
  <si>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</si>
  <si>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</si>
  <si>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</si>
  <si>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</si>
  <si>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</si>
  <si>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</si>
  <si>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</si>
  <si>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</si>
  <si>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</si>
  <si>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</si>
  <si>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</si>
  <si>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</si>
  <si>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</si>
  <si>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</si>
  <si>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</si>
  <si>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</si>
  <si>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</si>
  <si>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</si>
  <si>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</si>
  <si>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</si>
  <si>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</si>
  <si>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</si>
  <si>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</si>
  <si>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</si>
  <si>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</si>
  <si>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</si>
  <si>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</si>
  <si>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</si>
  <si>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</si>
  <si>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</si>
  <si>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</si>
  <si>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</si>
  <si>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</si>
  <si>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</si>
  <si>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</si>
  <si>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</si>
  <si>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</si>
  <si>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</si>
  <si>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</si>
  <si>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</si>
  <si>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</si>
  <si>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</si>
  <si>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</si>
  <si>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</si>
  <si>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</si>
  <si>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</si>
  <si>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</si>
  <si>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</si>
  <si>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</si>
  <si>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</si>
  <si>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</si>
  <si>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</si>
  <si>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</si>
  <si>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</si>
  <si>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</si>
  <si>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</si>
  <si>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</si>
  <si>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</si>
  <si>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</si>
  <si>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</si>
  <si>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</si>
  <si>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</si>
  <si>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</si>
  <si>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</si>
  <si>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</si>
  <si>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</si>
  <si>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</si>
  <si>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</si>
  <si>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</si>
  <si>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</si>
  <si>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</si>
  <si>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</si>
  <si>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</si>
  <si>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</si>
  <si>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</si>
  <si>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</si>
  <si>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</si>
  <si>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</si>
  <si>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</si>
  <si>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</si>
  <si>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</si>
  <si>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</si>
  <si>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</si>
  <si>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</si>
  <si>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</si>
  <si>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</si>
  <si>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</si>
  <si>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</si>
  <si>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</si>
  <si>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</si>
  <si>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</si>
  <si>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</si>
  <si>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</si>
  <si>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</si>
  <si>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</si>
  <si>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</si>
  <si>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</si>
  <si>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</si>
  <si>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</si>
  <si>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</si>
  <si>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</si>
  <si>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</si>
  <si>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</si>
  <si>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</si>
  <si>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</si>
  <si>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</si>
  <si>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</si>
  <si>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</si>
  <si>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</si>
  <si>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</si>
  <si>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</si>
  <si>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</si>
  <si>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</si>
  <si>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</si>
  <si>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</si>
  <si>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</si>
  <si>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</si>
  <si>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</si>
  <si>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</si>
  <si>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</si>
  <si>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</si>
  <si>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</si>
  <si>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</si>
  <si>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</si>
  <si>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</si>
  <si>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</si>
  <si>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</si>
  <si>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</si>
  <si>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</si>
  <si>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</si>
  <si>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</si>
  <si>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</si>
  <si>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</si>
  <si>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</si>
  <si>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</si>
  <si>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</si>
  <si>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</si>
  <si>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</si>
  <si>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</si>
  <si>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</si>
  <si>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</si>
  <si>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</si>
  <si>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</si>
  <si>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</si>
  <si>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</si>
  <si>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</si>
  <si>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</si>
  <si>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</si>
  <si>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</si>
  <si>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</si>
  <si>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</si>
  <si>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</si>
  <si>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</si>
  <si>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</si>
  <si>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</si>
  <si>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</si>
  <si>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</si>
  <si>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</si>
  <si>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</si>
  <si>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</si>
  <si>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</si>
  <si>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</si>
  <si>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</si>
  <si>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</si>
  <si>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</si>
  <si>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</si>
  <si>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</si>
  <si>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</si>
  <si>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</si>
  <si>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</si>
  <si>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</si>
  <si>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</si>
  <si>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</si>
  <si>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</si>
  <si>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</si>
  <si>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</si>
  <si>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</si>
  <si>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</si>
  <si>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</si>
  <si>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</si>
  <si>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</si>
  <si>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</si>
  <si>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</si>
  <si>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</si>
  <si>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</si>
  <si>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</si>
  <si>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</si>
  <si>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</si>
  <si>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</si>
  <si>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</si>
  <si>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</si>
  <si>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</si>
  <si>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</si>
  <si>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</si>
  <si>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</si>
  <si>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</si>
  <si>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</si>
  <si>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</si>
  <si>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</si>
  <si>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</si>
  <si>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</si>
  <si>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</si>
  <si>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</si>
  <si>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</si>
  <si>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</si>
  <si>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</si>
  <si>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</si>
  <si>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</si>
  <si>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</si>
  <si>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</si>
  <si>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</si>
  <si>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</si>
  <si>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</si>
  <si>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</si>
  <si>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</si>
  <si>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</si>
  <si>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</si>
  <si>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</si>
  <si>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</si>
  <si>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</si>
  <si>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</si>
  <si>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</si>
  <si>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</si>
  <si>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</si>
  <si>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</si>
  <si>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</si>
  <si>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</si>
  <si>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</si>
  <si>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</si>
  <si>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</si>
  <si>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</si>
  <si>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</si>
  <si>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</si>
  <si>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</si>
  <si>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</si>
  <si>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</si>
  <si>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</si>
  <si>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</si>
  <si>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</si>
  <si>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</si>
  <si>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</si>
  <si>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</si>
  <si>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</si>
  <si>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</si>
  <si>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</si>
  <si>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</si>
  <si>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</si>
  <si>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</si>
  <si>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</si>
  <si>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</si>
  <si>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</si>
  <si>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</si>
  <si>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</si>
  <si>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</si>
  <si>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</si>
  <si>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</si>
  <si>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</si>
  <si>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</si>
  <si>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</si>
  <si>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</si>
  <si>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</si>
  <si>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</si>
  <si>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</si>
  <si>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</si>
  <si>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</si>
  <si>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</si>
  <si>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</si>
  <si>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</si>
  <si>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</si>
  <si>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</si>
  <si>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</si>
  <si>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</si>
  <si>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</si>
  <si>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</si>
  <si>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</si>
  <si>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</si>
  <si>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</si>
  <si>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</si>
  <si>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</si>
  <si>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</si>
  <si>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</si>
  <si>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</si>
  <si>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</si>
  <si>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</si>
  <si>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</si>
  <si>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</si>
  <si>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</si>
  <si>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</si>
  <si>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</si>
  <si>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</si>
  <si>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</si>
  <si>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</si>
  <si>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</si>
  <si>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</si>
  <si>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</si>
  <si>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</si>
  <si>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</si>
  <si>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</si>
  <si>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</si>
  <si>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</si>
  <si>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</si>
  <si>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</si>
  <si>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</si>
  <si>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</si>
  <si>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</si>
  <si>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</si>
  <si>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</si>
  <si>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</si>
  <si>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</si>
  <si>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</si>
  <si>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</si>
  <si>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</si>
  <si>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</si>
  <si>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</si>
  <si>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</si>
  <si>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</si>
  <si>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</si>
  <si>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</si>
  <si>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</si>
  <si>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</si>
  <si>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</si>
  <si>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</si>
  <si>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</si>
  <si>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</si>
  <si>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</si>
  <si>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</si>
  <si>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</si>
  <si>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</si>
  <si>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</si>
  <si>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</si>
  <si>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</si>
  <si>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</si>
  <si>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</si>
  <si>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</si>
  <si>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</si>
  <si>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</si>
  <si>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</si>
  <si>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</si>
  <si>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</si>
  <si>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</si>
  <si>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</si>
  <si>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</si>
  <si>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</si>
  <si>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</si>
  <si>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</si>
  <si>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</si>
  <si>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</si>
  <si>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</si>
  <si>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</si>
  <si>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</si>
  <si>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</si>
  <si>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</si>
  <si>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</si>
  <si>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</si>
  <si>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</si>
  <si>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</si>
  <si>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</si>
  <si>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</si>
  <si>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</si>
  <si>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</si>
  <si>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</si>
  <si>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</si>
  <si>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</si>
  <si>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</si>
  <si>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</si>
  <si>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</si>
  <si>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</si>
  <si>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</si>
  <si>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</si>
  <si>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</si>
  <si>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</si>
  <si>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</si>
  <si>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</si>
  <si>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</si>
  <si>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</si>
  <si>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</si>
  <si>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</si>
  <si>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</si>
  <si>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</si>
  <si>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</si>
  <si>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</si>
  <si>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</si>
  <si>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</si>
  <si>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</si>
  <si>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</si>
  <si>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</si>
  <si>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</si>
  <si>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</si>
  <si>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</si>
  <si>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</si>
  <si>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</si>
  <si>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</si>
  <si>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</si>
  <si>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</si>
  <si>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</si>
  <si>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</si>
  <si>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</si>
  <si>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</si>
  <si>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</si>
  <si>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</si>
  <si>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</si>
  <si>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</si>
  <si>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</si>
  <si>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</si>
  <si>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</si>
  <si>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</si>
  <si>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</si>
  <si>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</si>
  <si>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</si>
  <si>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</si>
  <si>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</si>
  <si>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</si>
  <si>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</si>
  <si>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</si>
  <si>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</si>
  <si>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</si>
  <si>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</si>
  <si>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</si>
  <si>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</si>
  <si>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</si>
  <si>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</si>
  <si>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</si>
  <si>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</si>
  <si>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</si>
  <si>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</si>
  <si>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</si>
  <si>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</si>
  <si>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</si>
  <si>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</si>
  <si>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</si>
  <si>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</si>
  <si>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</si>
  <si>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</si>
  <si>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</si>
  <si>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</si>
  <si>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</si>
  <si>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</si>
  <si>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</si>
  <si>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</si>
  <si>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</si>
  <si>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</si>
  <si>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</si>
  <si>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</si>
  <si>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</si>
  <si>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</si>
  <si>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</si>
  <si>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</si>
  <si>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</si>
  <si>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</si>
  <si>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</si>
  <si>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</si>
  <si>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</si>
  <si>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</si>
  <si>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</si>
  <si>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</si>
  <si>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</si>
  <si>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</si>
  <si>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</si>
  <si>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</si>
  <si>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</si>
  <si>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</si>
  <si>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</si>
  <si>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</si>
  <si>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</si>
  <si>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</si>
  <si>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</si>
  <si>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</si>
  <si>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</si>
  <si>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</si>
  <si>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</si>
  <si>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</si>
  <si>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</si>
  <si>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</si>
  <si>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</si>
  <si>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</si>
  <si>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</si>
  <si>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</si>
  <si>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</si>
  <si>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</si>
  <si>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</si>
  <si>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</si>
  <si>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</si>
  <si>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</si>
  <si>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</si>
  <si>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</si>
  <si>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</si>
  <si>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</si>
  <si>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</si>
  <si>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</si>
  <si>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</si>
  <si>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</si>
  <si>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</si>
  <si>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</si>
  <si>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</si>
  <si>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</si>
  <si>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</si>
  <si>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</si>
  <si>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</si>
  <si>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</si>
  <si>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</si>
  <si>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</si>
  <si>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</si>
  <si>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</si>
  <si>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</si>
  <si>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</si>
  <si>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</si>
  <si>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</si>
  <si>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</si>
  <si>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</si>
  <si>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</si>
  <si>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</si>
  <si>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</si>
  <si>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</si>
  <si>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</si>
  <si>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</si>
  <si>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</si>
  <si>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</si>
  <si>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</si>
  <si>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</si>
  <si>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</si>
  <si>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</si>
  <si>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</si>
  <si>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</si>
  <si>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</si>
  <si>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</si>
  <si>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</si>
  <si>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</si>
  <si>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</si>
  <si>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</si>
  <si>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</si>
  <si>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</si>
  <si>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</si>
  <si>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</si>
  <si>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</si>
  <si>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</si>
  <si>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</si>
  <si>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</si>
  <si>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</si>
  <si>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</si>
  <si>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</si>
  <si>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</si>
  <si>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</si>
  <si>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</si>
  <si>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</si>
  <si>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</si>
  <si>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</si>
  <si>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</si>
  <si>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</si>
  <si>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</si>
  <si>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</si>
  <si>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</si>
  <si>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</si>
  <si>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</si>
  <si>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</si>
  <si>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</si>
  <si>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</si>
  <si>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</si>
  <si>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</si>
  <si>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</si>
  <si>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</si>
  <si>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</si>
  <si>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</si>
  <si>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</si>
  <si>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</si>
  <si>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</si>
  <si>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</si>
  <si>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</si>
  <si>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</si>
  <si>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</si>
  <si>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</si>
  <si>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</si>
  <si>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</si>
  <si>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</si>
  <si>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</si>
  <si>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</si>
  <si>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</si>
  <si>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</si>
  <si>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</si>
  <si>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</si>
  <si>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</si>
  <si>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</si>
  <si>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</si>
  <si>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</si>
  <si>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</si>
  <si>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</si>
  <si>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</si>
  <si>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</si>
  <si>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</si>
  <si>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</si>
  <si>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</si>
  <si>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</si>
  <si>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</si>
  <si>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</si>
  <si>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</si>
  <si>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</si>
  <si>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</si>
  <si>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</si>
  <si>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</si>
  <si>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</si>
  <si>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</si>
  <si>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</si>
  <si>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</si>
  <si>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</si>
  <si>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</si>
  <si>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</si>
  <si>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</si>
  <si>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</si>
  <si>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</si>
  <si>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</si>
  <si>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</si>
  <si>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</si>
  <si>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</si>
  <si>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</si>
  <si>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</si>
  <si>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</si>
  <si>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</si>
  <si>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</si>
  <si>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</si>
  <si>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</si>
  <si>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</si>
  <si>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</si>
  <si>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</si>
  <si>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</si>
  <si>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</si>
  <si>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</si>
  <si>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</si>
  <si>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</si>
  <si>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</si>
  <si>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</si>
  <si>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</si>
  <si>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</si>
  <si>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</si>
  <si>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</si>
  <si>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</si>
  <si>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</si>
  <si>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</si>
  <si>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</si>
  <si>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</si>
  <si>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</si>
  <si>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</si>
  <si>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</si>
  <si>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</si>
  <si>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</si>
  <si>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</si>
  <si>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</si>
  <si>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</si>
  <si>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</si>
  <si>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</si>
  <si>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</si>
  <si>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</si>
  <si>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</si>
  <si>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</si>
  <si>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</si>
  <si>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</si>
  <si>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</si>
  <si>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</si>
  <si>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</si>
  <si>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</si>
  <si>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</si>
  <si>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</si>
  <si>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</si>
  <si>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</si>
  <si>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</si>
  <si>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</si>
  <si>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</si>
  <si>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</si>
  <si>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</si>
  <si>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</si>
  <si>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</si>
  <si>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</si>
  <si>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</si>
  <si>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</si>
  <si>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</si>
  <si>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</si>
  <si>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</si>
  <si>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</si>
  <si>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</si>
  <si>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</si>
  <si>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</si>
  <si>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</si>
  <si>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</si>
  <si>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</si>
  <si>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</si>
  <si>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</si>
  <si>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</si>
  <si>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</si>
  <si>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</si>
  <si>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</si>
  <si>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</si>
  <si>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</si>
  <si>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</si>
  <si>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</si>
  <si>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</si>
  <si>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</si>
  <si>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</si>
  <si>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</si>
  <si>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</si>
  <si>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</si>
  <si>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</si>
  <si>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</si>
  <si>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</si>
  <si>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</si>
  <si>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</si>
  <si>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</si>
  <si>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</si>
  <si>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</si>
  <si>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</si>
  <si>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</si>
  <si>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</si>
  <si>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</si>
  <si>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</si>
  <si>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</si>
  <si>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</si>
  <si>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</si>
  <si>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</si>
  <si>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</si>
  <si>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</si>
  <si>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</si>
  <si>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</si>
  <si>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</si>
  <si>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</si>
  <si>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</si>
  <si>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</si>
  <si>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</si>
  <si>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</si>
  <si>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</si>
  <si>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</si>
  <si>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</si>
  <si>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</si>
  <si>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</si>
  <si>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</si>
  <si>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</si>
  <si>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</si>
  <si>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</si>
  <si>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</si>
  <si>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</si>
  <si>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</si>
  <si>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</si>
  <si>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</si>
  <si>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</si>
  <si>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</si>
  <si>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</si>
  <si>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</si>
  <si>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</si>
  <si>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</si>
  <si>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</si>
  <si>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</si>
  <si>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</si>
  <si>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</si>
  <si>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</si>
  <si>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</si>
  <si>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</si>
  <si>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</si>
  <si>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</si>
  <si>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</si>
  <si>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</si>
  <si>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</si>
  <si>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</si>
  <si>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</si>
  <si>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</si>
  <si>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</si>
  <si>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</si>
  <si>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</si>
  <si>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</si>
  <si>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</si>
  <si>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</si>
  <si>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</si>
  <si>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</si>
  <si>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</si>
  <si>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</si>
  <si>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</si>
  <si>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</si>
  <si>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</si>
  <si>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</si>
  <si>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</si>
  <si>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</si>
  <si>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</si>
  <si>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</si>
  <si>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</si>
  <si>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</si>
  <si>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</si>
  <si>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</si>
  <si>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</si>
  <si>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</si>
  <si>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</si>
  <si>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</si>
  <si>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</si>
  <si>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</si>
  <si>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</si>
  <si>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</si>
  <si>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</si>
  <si>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</si>
  <si>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</si>
  <si>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</si>
  <si>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</si>
  <si>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</si>
  <si>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</si>
  <si>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</si>
  <si>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</si>
  <si>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</si>
  <si>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</si>
  <si>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</si>
  <si>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</si>
  <si>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</si>
  <si>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</si>
  <si>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</si>
  <si>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</si>
  <si>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</si>
  <si>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</si>
  <si>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</si>
  <si>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</si>
  <si>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</si>
  <si>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</si>
  <si>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</si>
  <si>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</si>
  <si>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</si>
  <si>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</si>
  <si>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</si>
  <si>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</si>
  <si>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</si>
  <si>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</si>
  <si>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</si>
  <si>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</si>
  <si>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</si>
  <si>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</si>
  <si>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</si>
  <si>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</si>
  <si>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</si>
  <si>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</si>
  <si>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</si>
  <si>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</si>
  <si>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</si>
  <si>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</si>
  <si>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</si>
  <si>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</si>
  <si>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</si>
  <si>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</si>
  <si>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</si>
  <si>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</si>
  <si>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</si>
  <si>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</si>
  <si>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</si>
  <si>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</si>
  <si>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</si>
  <si>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</si>
  <si>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</si>
  <si>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</si>
  <si>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</si>
  <si>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</si>
  <si>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</si>
  <si>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</si>
  <si>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</si>
  <si>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</si>
  <si>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</si>
  <si>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</si>
  <si>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</si>
  <si>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</si>
  <si>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</si>
  <si>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</si>
  <si>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</si>
  <si>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</si>
  <si>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</si>
  <si>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</si>
  <si>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</si>
  <si>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</si>
  <si>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</si>
  <si>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</si>
  <si>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</si>
  <si>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</si>
  <si>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</si>
  <si>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</si>
  <si>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</si>
  <si>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</si>
  <si>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</si>
  <si>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</si>
  <si>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</si>
  <si>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</si>
  <si>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</si>
  <si>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</si>
  <si>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</si>
  <si>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</si>
  <si>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</si>
  <si>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</si>
  <si>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</si>
  <si>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</si>
  <si>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</si>
  <si>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</si>
  <si>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</si>
  <si>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</si>
  <si>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</si>
  <si>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</si>
  <si>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</si>
  <si>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</si>
  <si>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</si>
  <si>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</si>
  <si>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</si>
  <si>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</si>
  <si>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</si>
  <si>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</si>
  <si>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</si>
  <si>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</si>
  <si>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</si>
  <si>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</si>
  <si>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</si>
  <si>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</si>
  <si>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</si>
  <si>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</si>
  <si>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</si>
  <si>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</si>
  <si>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</si>
  <si>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</si>
  <si>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</si>
  <si>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</si>
  <si>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</si>
  <si>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</si>
  <si>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</si>
  <si>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</si>
  <si>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</si>
  <si>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</si>
  <si>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</si>
  <si>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</si>
  <si>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</si>
  <si>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</si>
  <si>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</si>
  <si>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</si>
  <si>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</si>
  <si>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</si>
  <si>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</si>
  <si>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</si>
  <si>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</si>
  <si>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</si>
  <si>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</si>
  <si>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</si>
  <si>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</si>
  <si>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</si>
  <si>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</si>
  <si>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</si>
  <si>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</si>
  <si>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</si>
  <si>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</si>
  <si>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</si>
  <si>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</si>
  <si>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</si>
  <si>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</si>
  <si>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</si>
  <si>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</si>
  <si>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</si>
  <si>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</si>
  <si>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</si>
  <si>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</si>
  <si>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</si>
  <si>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</si>
  <si>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</si>
  <si>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</si>
  <si>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</si>
  <si>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</si>
  <si>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</si>
  <si>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</si>
  <si>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</si>
  <si>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</si>
  <si>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</si>
  <si>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</si>
  <si>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</si>
  <si>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</si>
  <si>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</si>
  <si>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</si>
  <si>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</si>
  <si>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</si>
  <si>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</si>
  <si>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</si>
  <si>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</si>
  <si>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</si>
  <si>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</si>
  <si>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</si>
  <si>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</si>
  <si>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</si>
  <si>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</si>
  <si>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</si>
  <si>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</si>
  <si>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</si>
  <si>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</si>
  <si>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</si>
  <si>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</si>
  <si>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</si>
  <si>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</si>
  <si>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</si>
  <si>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</si>
  <si>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</si>
  <si>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</si>
  <si>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</si>
  <si>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</si>
  <si>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</si>
  <si>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</si>
  <si>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</si>
  <si>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</si>
  <si>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</si>
  <si>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</si>
  <si>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</si>
  <si>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</si>
  <si>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</si>
  <si>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</si>
  <si>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</si>
  <si>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</si>
  <si>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</si>
  <si>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</si>
  <si>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</si>
  <si>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</si>
  <si>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</si>
  <si>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</si>
  <si>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</si>
  <si>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</si>
  <si>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</si>
  <si>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</si>
  <si>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</si>
  <si>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</si>
  <si>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</si>
  <si>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</si>
  <si>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</si>
  <si>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</si>
  <si>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</si>
  <si>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</si>
  <si>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</si>
  <si>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</si>
  <si>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</si>
  <si>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</si>
  <si>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</si>
  <si>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</si>
  <si>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</si>
  <si>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</si>
  <si>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</si>
  <si>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</si>
  <si>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</si>
  <si>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</si>
  <si>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</si>
  <si>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</si>
  <si>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</si>
  <si>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</si>
  <si>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</si>
  <si>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</si>
  <si>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</si>
  <si>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</si>
  <si>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</si>
  <si>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</si>
  <si>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</si>
  <si>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</si>
  <si>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</si>
  <si>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</si>
  <si>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</si>
  <si>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</si>
  <si>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</si>
  <si>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</si>
  <si>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</si>
  <si>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</si>
  <si>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</si>
  <si>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</si>
  <si>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</si>
  <si>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</si>
  <si>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</si>
  <si>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</si>
  <si>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</si>
  <si>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</si>
  <si>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</si>
  <si>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</si>
  <si>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</si>
  <si>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</si>
  <si>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</si>
  <si>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</si>
  <si>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</si>
  <si>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</si>
  <si>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</si>
  <si>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</si>
  <si>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</si>
  <si>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</si>
  <si>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</si>
  <si>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</si>
  <si>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</si>
  <si>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</si>
  <si>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</si>
  <si>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</si>
  <si>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</si>
  <si>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</si>
  <si>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</si>
  <si>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</si>
  <si>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</si>
  <si>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</si>
  <si>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</si>
  <si>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</si>
  <si>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</si>
  <si>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</si>
  <si>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</si>
  <si>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</si>
  <si>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</si>
  <si>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</si>
  <si>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</si>
  <si>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</si>
  <si>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</si>
  <si>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</si>
  <si>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</si>
  <si>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</si>
  <si>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</si>
  <si>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</si>
  <si>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</si>
  <si>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</si>
  <si>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</si>
  <si>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</si>
  <si>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</si>
  <si>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</si>
  <si>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</si>
  <si>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</si>
  <si>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</si>
  <si>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</si>
  <si>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</si>
  <si>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</si>
  <si>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</si>
  <si>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</si>
  <si>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</si>
  <si>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</si>
  <si>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</si>
  <si>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</si>
  <si>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</si>
  <si>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</si>
  <si>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</si>
  <si>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</si>
  <si>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</si>
  <si>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</si>
  <si>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</si>
  <si>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</si>
  <si>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</si>
  <si>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</si>
  <si>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</si>
  <si>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</si>
  <si>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</si>
  <si>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</si>
  <si>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</si>
  <si>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</si>
  <si>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</si>
  <si>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</si>
  <si>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</si>
  <si>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</si>
  <si>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</si>
  <si>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</si>
  <si>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</si>
  <si>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</si>
  <si>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</si>
  <si>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</si>
  <si>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</si>
  <si>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</si>
  <si>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</si>
  <si>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</si>
  <si>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</si>
  <si>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</si>
  <si>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</si>
  <si>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</si>
  <si>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</si>
  <si>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</si>
  <si>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</si>
  <si>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</si>
  <si>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</si>
  <si>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</si>
  <si>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</si>
  <si>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</si>
  <si>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</si>
  <si>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</si>
  <si>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</si>
  <si>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</si>
  <si>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</si>
  <si>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</si>
  <si>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</si>
  <si>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</si>
  <si>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</si>
  <si>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</si>
  <si>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</si>
  <si>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</si>
  <si>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</si>
  <si>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</si>
  <si>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</si>
  <si>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</si>
  <si>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</si>
  <si>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</si>
  <si>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</si>
  <si>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</si>
  <si>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</si>
  <si>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</si>
  <si>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</si>
  <si>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</si>
  <si>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</si>
  <si>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</si>
  <si>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</si>
  <si>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</si>
  <si>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</si>
  <si>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</si>
  <si>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</si>
  <si>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</si>
  <si>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</si>
  <si>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</si>
  <si>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</si>
  <si>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</si>
  <si>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</si>
  <si>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</si>
  <si>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</si>
  <si>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</si>
  <si>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</si>
  <si>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</si>
  <si>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</si>
  <si>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</si>
  <si>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</si>
  <si>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</si>
  <si>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</si>
  <si>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</si>
  <si>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</si>
  <si>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</si>
  <si>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</si>
  <si>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</si>
  <si>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</si>
  <si>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</si>
  <si>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</si>
  <si>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</si>
  <si>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</si>
  <si>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</si>
  <si>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</si>
  <si>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</si>
  <si>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</si>
  <si>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</si>
  <si>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</si>
  <si>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</si>
  <si>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</si>
  <si>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</si>
  <si>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</si>
  <si>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</si>
  <si>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</si>
  <si>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</si>
  <si>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</si>
  <si>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</si>
  <si>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</si>
  <si>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</si>
  <si>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</si>
  <si>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</si>
  <si>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</si>
  <si>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</si>
  <si>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</si>
  <si>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</si>
  <si>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</si>
  <si>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</si>
  <si>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</si>
  <si>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</si>
  <si>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</si>
  <si>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</si>
  <si>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</si>
  <si>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</si>
  <si>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</si>
  <si>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</si>
  <si>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</si>
  <si>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</si>
  <si>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</si>
  <si>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</si>
  <si>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</si>
  <si>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</si>
  <si>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</si>
  <si>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</si>
  <si>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</si>
  <si>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</si>
  <si>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</si>
  <si>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</si>
  <si>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</si>
  <si>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</si>
  <si>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</si>
  <si>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</si>
  <si>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</si>
  <si>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</si>
  <si>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</si>
  <si>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</si>
  <si>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</si>
  <si>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</si>
  <si>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</si>
  <si>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</si>
  <si>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</si>
  <si>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</si>
  <si>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</si>
  <si>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</si>
  <si>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</si>
  <si>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</si>
  <si>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</si>
  <si>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</si>
  <si>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</si>
  <si>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</si>
  <si>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</si>
  <si>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</si>
  <si>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</si>
  <si>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</si>
  <si>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</si>
  <si>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</si>
  <si>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</si>
  <si>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</si>
  <si>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</si>
  <si>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</si>
  <si>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</si>
  <si>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</si>
  <si>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</si>
  <si>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</si>
  <si>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</si>
  <si>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</si>
  <si>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</si>
  <si>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</si>
  <si>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</si>
  <si>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</si>
  <si>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</si>
  <si>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</si>
  <si>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</si>
  <si>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</si>
  <si>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</si>
  <si>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</si>
  <si>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</si>
  <si>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</si>
  <si>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</si>
  <si>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</si>
  <si>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</si>
  <si>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</si>
  <si>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</si>
  <si>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</si>
  <si>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</si>
  <si>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</si>
  <si>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</si>
  <si>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</si>
  <si>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</si>
  <si>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</si>
  <si>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</si>
  <si>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</si>
  <si>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</si>
  <si>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</si>
  <si>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</si>
  <si>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</si>
  <si>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</si>
  <si>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</si>
  <si>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</si>
  <si>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</si>
  <si>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</si>
  <si>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</si>
  <si>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</si>
  <si>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</si>
  <si>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</si>
  <si>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</si>
  <si>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</si>
  <si>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</si>
  <si>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</si>
  <si>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</si>
  <si>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</si>
  <si>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</si>
  <si>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</si>
  <si>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</si>
  <si>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</si>
  <si>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</si>
  <si>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</si>
  <si>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</si>
  <si>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</si>
  <si>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</si>
  <si>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</si>
  <si>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</si>
  <si>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</si>
  <si>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</si>
  <si>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</si>
  <si>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</si>
  <si>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</si>
  <si>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</si>
  <si>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</si>
  <si>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</si>
  <si>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</si>
  <si>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</si>
  <si>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</si>
  <si>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</si>
  <si>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</si>
  <si>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</si>
  <si>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</si>
  <si>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</si>
  <si>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</si>
  <si>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</si>
  <si>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</si>
  <si>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</si>
  <si>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</si>
  <si>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</si>
  <si>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</si>
  <si>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</si>
  <si>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</si>
  <si>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</si>
  <si>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</si>
  <si>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</si>
  <si>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</si>
  <si>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</si>
  <si>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</si>
  <si>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</si>
  <si>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</si>
  <si>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</si>
  <si>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</si>
  <si>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</si>
  <si>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</si>
  <si>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</si>
  <si>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</si>
  <si>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</si>
  <si>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</si>
  <si>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</si>
  <si>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</si>
  <si>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</si>
  <si>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</si>
  <si>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</si>
  <si>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</si>
  <si>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</si>
  <si>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</si>
  <si>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</si>
  <si>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</si>
  <si>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</si>
  <si>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</si>
  <si>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</si>
  <si>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</si>
  <si>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</si>
  <si>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</si>
  <si>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</si>
  <si>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</si>
  <si>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</si>
  <si>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</si>
  <si>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</si>
  <si>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</si>
  <si>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</si>
  <si>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</si>
  <si>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</si>
  <si>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</si>
  <si>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</si>
  <si>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</si>
  <si>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</si>
  <si>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</si>
  <si>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</si>
  <si>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</si>
  <si>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</si>
  <si>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</si>
  <si>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</si>
  <si>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</si>
  <si>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</si>
  <si>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</si>
  <si>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</si>
  <si>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</si>
  <si>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</si>
  <si>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</si>
  <si>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</si>
  <si>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</si>
  <si>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</si>
  <si>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</si>
  <si>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</si>
  <si>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</si>
  <si>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</si>
  <si>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</si>
  <si>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</si>
  <si>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</si>
  <si>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</si>
  <si>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</si>
  <si>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</si>
  <si>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</si>
  <si>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</si>
  <si>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</si>
  <si>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</si>
  <si>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</si>
  <si>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</si>
  <si>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</si>
  <si>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</si>
  <si>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</si>
  <si>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</si>
  <si>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</si>
  <si>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</si>
  <si>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</si>
  <si>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</si>
  <si>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</si>
  <si>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</si>
  <si>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</si>
  <si>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</si>
  <si>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</si>
  <si>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</si>
  <si>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</si>
  <si>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</si>
  <si>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</si>
  <si>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</si>
  <si>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</si>
  <si>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</si>
  <si>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</si>
  <si>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</si>
  <si>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</si>
  <si>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</si>
  <si>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</si>
  <si>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</si>
  <si>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</si>
  <si>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</si>
  <si>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</si>
  <si>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</si>
  <si>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</si>
  <si>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</si>
  <si>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</si>
  <si>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</si>
  <si>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</si>
  <si>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</si>
  <si>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</si>
  <si>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</si>
  <si>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</si>
  <si>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</si>
  <si>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</si>
  <si>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</si>
  <si>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</si>
  <si>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</si>
  <si>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</si>
  <si>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</si>
  <si>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</si>
  <si>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</si>
  <si>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</si>
  <si>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</si>
  <si>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</si>
  <si>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</si>
  <si>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</si>
  <si>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</si>
  <si>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</si>
  <si>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</si>
  <si>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</si>
  <si>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</si>
  <si>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</si>
  <si>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</si>
  <si>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</si>
  <si>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</si>
  <si>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</si>
  <si>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</si>
  <si>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</si>
  <si>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</si>
  <si>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</si>
  <si>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</si>
  <si>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</si>
  <si>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</si>
  <si>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</si>
  <si>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</si>
  <si>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</si>
  <si>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</si>
  <si>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</si>
  <si>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</si>
  <si>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</si>
  <si>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</si>
  <si>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</si>
  <si>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</si>
  <si>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</si>
  <si>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</si>
  <si>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</si>
  <si>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</si>
  <si>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</si>
  <si>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</si>
  <si>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</si>
  <si>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</si>
  <si>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</si>
  <si>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</si>
  <si>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</si>
  <si>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</si>
  <si>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</si>
  <si>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</si>
  <si>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</si>
  <si>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</si>
  <si>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</si>
  <si>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</si>
  <si>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</si>
  <si>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</si>
  <si>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</si>
  <si>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</si>
  <si>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</si>
  <si>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</si>
  <si>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</si>
  <si>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</si>
  <si>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</si>
  <si>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</si>
  <si>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</si>
  <si>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</si>
  <si>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</si>
  <si>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</si>
  <si>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</si>
  <si>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</si>
  <si>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</si>
  <si>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</si>
  <si>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</si>
  <si>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</si>
  <si>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</si>
  <si>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</si>
  <si>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</si>
  <si>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</si>
  <si>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</si>
  <si>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</si>
  <si>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</si>
  <si>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</si>
  <si>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</si>
  <si>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</si>
  <si>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</si>
  <si>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</si>
  <si>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</si>
  <si>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</si>
  <si>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</si>
  <si>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</si>
  <si>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</si>
  <si>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</si>
  <si>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</si>
  <si>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</si>
  <si>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</si>
  <si>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</si>
  <si>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</si>
  <si>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</si>
  <si>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</si>
  <si>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</si>
  <si>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</si>
  <si>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</si>
  <si>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</si>
  <si>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</si>
  <si>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</si>
  <si>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</si>
  <si>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</si>
  <si>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</si>
  <si>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</si>
  <si>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</si>
  <si>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</si>
  <si>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</si>
  <si>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</si>
  <si>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</si>
  <si>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</si>
  <si>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</si>
  <si>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</si>
  <si>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</si>
  <si>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</si>
  <si>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</si>
  <si>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</si>
  <si>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</si>
  <si>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</si>
  <si>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</si>
  <si>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</si>
  <si>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</si>
  <si>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</si>
  <si>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</si>
  <si>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</si>
  <si>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</si>
  <si>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</si>
  <si>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</si>
  <si>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</si>
  <si>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</si>
  <si>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</si>
  <si>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</si>
  <si>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</si>
  <si>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</si>
  <si>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</si>
  <si>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</si>
  <si>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</si>
  <si>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</si>
  <si>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</si>
  <si>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</si>
  <si>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</si>
  <si>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</si>
  <si>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</si>
  <si>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</si>
  <si>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</si>
  <si>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</si>
  <si>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</si>
  <si>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</si>
  <si>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</si>
  <si>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</si>
  <si>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</si>
  <si>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</si>
  <si>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</si>
  <si>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</si>
  <si>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</si>
  <si>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</si>
  <si>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</si>
  <si>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</si>
  <si>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</si>
  <si>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</si>
  <si>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</si>
  <si>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</si>
  <si>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</si>
  <si>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</si>
  <si>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</si>
  <si>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</si>
  <si>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</si>
  <si>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</si>
  <si>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</si>
  <si>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</si>
  <si>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</si>
  <si>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</si>
  <si>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</si>
  <si>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</si>
  <si>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</si>
  <si>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</si>
  <si>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</si>
  <si>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</si>
  <si>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</si>
  <si>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</si>
  <si>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</si>
  <si>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</si>
  <si>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</si>
  <si>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</si>
  <si>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</si>
  <si>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</si>
  <si>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</si>
  <si>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</si>
  <si>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</si>
  <si>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</si>
  <si>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</si>
  <si>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</si>
  <si>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</si>
  <si>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</si>
  <si>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</si>
  <si>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</si>
  <si>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</si>
  <si>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</si>
  <si>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</si>
  <si>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</si>
  <si>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</si>
  <si>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</si>
  <si>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</si>
  <si>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</si>
  <si>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</si>
  <si>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</si>
  <si>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</si>
  <si>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</si>
  <si>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</si>
  <si>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</si>
  <si>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</si>
  <si>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</si>
  <si>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</si>
  <si>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</si>
  <si>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</si>
  <si>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</si>
  <si>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</si>
  <si>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</si>
  <si>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</si>
  <si>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</si>
  <si>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</si>
  <si>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</si>
  <si>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</si>
  <si>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</si>
  <si>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</si>
  <si>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</si>
  <si>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</si>
  <si>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</si>
  <si>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</si>
  <si>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</si>
  <si>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</si>
  <si>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</si>
  <si>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</si>
  <si>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</si>
  <si>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</si>
  <si>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</si>
  <si>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</si>
  <si>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</si>
  <si>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</si>
  <si>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</si>
  <si>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</si>
  <si>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</si>
  <si>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</si>
  <si>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</si>
  <si>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</si>
  <si>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</si>
  <si>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</si>
  <si>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</si>
  <si>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</si>
  <si>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</si>
  <si>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</si>
  <si>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</si>
  <si>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</si>
  <si>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</si>
  <si>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</si>
  <si>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</si>
  <si>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</si>
  <si>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</si>
  <si>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</si>
  <si>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</si>
  <si>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</si>
  <si>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</si>
  <si>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</si>
  <si>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</si>
  <si>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</si>
  <si>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</si>
  <si>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</si>
  <si>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</si>
  <si>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</si>
  <si>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</si>
  <si>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</si>
  <si>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</si>
  <si>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</si>
  <si>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</si>
  <si>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</si>
  <si>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</si>
  <si>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</si>
  <si>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</si>
  <si>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</si>
  <si>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</si>
  <si>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</si>
  <si>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</si>
  <si>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</si>
  <si>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</si>
  <si>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</si>
  <si>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</si>
  <si>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</si>
  <si>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</si>
  <si>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</si>
  <si>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</si>
  <si>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</si>
  <si>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</si>
  <si>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</si>
  <si>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</si>
  <si>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</si>
  <si>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</si>
  <si>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</si>
  <si>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</si>
  <si>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</si>
  <si>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</si>
  <si>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</si>
  <si>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</si>
  <si>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</si>
  <si>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</si>
  <si>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</si>
  <si>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</si>
  <si>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</si>
  <si>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</si>
  <si>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</si>
  <si>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</si>
  <si>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</si>
  <si>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</si>
  <si>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</si>
  <si>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</si>
  <si>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</si>
  <si>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</si>
  <si>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</si>
  <si>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</si>
  <si>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</si>
  <si>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</si>
  <si>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</si>
  <si>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</si>
  <si>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</si>
  <si>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</si>
  <si>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</si>
  <si>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</si>
  <si>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</si>
  <si>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</si>
  <si>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</si>
  <si>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</si>
  <si>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</si>
  <si>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</si>
  <si>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</si>
  <si>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</si>
  <si>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</si>
  <si>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</si>
  <si>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</si>
  <si>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</si>
  <si>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</si>
  <si>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</si>
  <si>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</si>
  <si>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</si>
  <si>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</si>
  <si>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</si>
  <si>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</si>
  <si>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</si>
  <si>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</si>
  <si>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</si>
  <si>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</si>
  <si>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</si>
  <si>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</si>
  <si>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</si>
  <si>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</si>
  <si>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</si>
  <si>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</si>
  <si>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</si>
  <si>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</si>
  <si>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</si>
  <si>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</si>
  <si>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</si>
  <si>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</si>
  <si>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</si>
  <si>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</si>
  <si>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</si>
  <si>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</si>
  <si>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</si>
  <si>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</si>
  <si>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</si>
  <si>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</si>
  <si>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</si>
  <si>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</si>
  <si>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</si>
  <si>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</si>
  <si>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</si>
  <si>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</si>
  <si>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</si>
  <si>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</si>
  <si>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</si>
  <si>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</si>
  <si>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</si>
  <si>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</si>
  <si>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</si>
  <si>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</si>
  <si>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</si>
  <si>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</si>
  <si>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</si>
  <si>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</si>
  <si>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</si>
  <si>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</si>
  <si>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</si>
  <si>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</si>
  <si>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</si>
  <si>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</si>
  <si>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</si>
  <si>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</si>
  <si>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</si>
  <si>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</si>
  <si>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</si>
  <si>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</si>
  <si>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</si>
  <si>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</si>
  <si>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</si>
  <si>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</si>
  <si>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</si>
  <si>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</si>
  <si>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</si>
  <si>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</si>
  <si>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</si>
  <si>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</si>
  <si>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</si>
  <si>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</si>
  <si>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</si>
  <si>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</si>
  <si>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</si>
  <si>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</si>
  <si>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</si>
  <si>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</si>
  <si>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</si>
  <si>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</si>
  <si>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</si>
  <si>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</si>
  <si>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</si>
  <si>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</si>
  <si>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</si>
  <si>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</si>
  <si>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</si>
  <si>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</si>
  <si>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</si>
  <si>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</si>
  <si>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</si>
  <si>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</si>
  <si>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</si>
  <si>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</si>
  <si>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</si>
  <si>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</si>
  <si>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</si>
  <si>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</si>
  <si>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</si>
  <si>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</si>
  <si>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</si>
  <si>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</si>
  <si>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</si>
  <si>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</si>
  <si>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</si>
  <si>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</si>
  <si>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</si>
  <si>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</si>
  <si>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</si>
  <si>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</si>
  <si>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</si>
  <si>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</si>
  <si>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</si>
  <si>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</si>
  <si>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</si>
  <si>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</si>
  <si>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</si>
  <si>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</si>
  <si>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</si>
  <si>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</si>
  <si>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</si>
  <si>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</si>
  <si>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</si>
  <si>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</si>
  <si>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</si>
  <si>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</si>
  <si>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</si>
  <si>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</si>
  <si>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</si>
  <si>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</si>
  <si>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</si>
  <si>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</si>
  <si>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</si>
  <si>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</si>
  <si>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</si>
  <si>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</si>
  <si>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</si>
  <si>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</si>
  <si>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</si>
  <si>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</si>
  <si>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</si>
  <si>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</si>
  <si>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</si>
  <si>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</si>
  <si>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</si>
  <si>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</si>
  <si>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</si>
  <si>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</si>
  <si>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</si>
  <si>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</si>
  <si>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</si>
  <si>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</si>
  <si>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</si>
  <si>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</si>
  <si>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</si>
  <si>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</si>
  <si>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</si>
  <si>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</si>
  <si>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</si>
  <si>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</si>
  <si>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</si>
  <si>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</si>
  <si>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</si>
  <si>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</si>
  <si>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</si>
  <si>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</si>
  <si>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</si>
  <si>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</si>
  <si>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</si>
  <si>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</si>
  <si>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</si>
  <si>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</si>
  <si>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</si>
  <si>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</si>
  <si>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</si>
  <si>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</si>
  <si>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</si>
  <si>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</si>
  <si>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</si>
  <si>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</si>
  <si>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</si>
  <si>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</si>
  <si>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</si>
  <si>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</si>
  <si>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</si>
  <si>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</si>
  <si>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</si>
  <si>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</si>
  <si>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</si>
  <si>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</si>
  <si>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</si>
  <si>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</si>
  <si>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</si>
  <si>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</si>
  <si>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</si>
  <si>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</si>
  <si>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</si>
  <si>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</si>
  <si>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</si>
  <si>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</si>
  <si>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</si>
  <si>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</si>
  <si>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</si>
  <si>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</si>
  <si>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</si>
  <si>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</si>
  <si>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</si>
  <si>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</si>
  <si>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</si>
  <si>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</si>
  <si>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</si>
  <si>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</si>
  <si>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</si>
  <si>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</si>
  <si>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</si>
  <si>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</si>
  <si>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</si>
  <si>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</si>
  <si>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</si>
  <si>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</si>
  <si>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</si>
  <si>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</si>
  <si>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</si>
  <si>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</si>
  <si>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</si>
  <si>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</si>
  <si>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</si>
  <si>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</si>
  <si>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</si>
  <si>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</si>
  <si>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</si>
  <si>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</si>
  <si>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</si>
  <si>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</si>
  <si>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</si>
  <si>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</si>
  <si>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</si>
  <si>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</si>
  <si>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</si>
  <si>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</si>
  <si>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</si>
  <si>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</si>
  <si>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</si>
  <si>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</si>
  <si>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</si>
  <si>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</si>
  <si>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</si>
  <si>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</si>
  <si>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</si>
  <si>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</si>
  <si>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</si>
  <si>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</si>
  <si>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</si>
  <si>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</si>
  <si>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</si>
  <si>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</si>
  <si>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</si>
  <si>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</si>
  <si>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</si>
  <si>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</si>
  <si>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</si>
  <si>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</si>
  <si>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</si>
  <si>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</si>
  <si>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</si>
  <si>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</si>
  <si>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</si>
  <si>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</si>
  <si>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</si>
  <si>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</si>
  <si>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</si>
  <si>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</si>
  <si>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</si>
  <si>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</si>
  <si>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</si>
  <si>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</si>
  <si>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</si>
  <si>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</si>
  <si>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</si>
  <si>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</si>
  <si>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</si>
  <si>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</si>
  <si>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</si>
  <si>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</si>
  <si>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</si>
  <si>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</si>
  <si>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</si>
  <si>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</si>
  <si>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</si>
  <si>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</si>
  <si>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</si>
  <si>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</si>
  <si>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</si>
  <si>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</si>
  <si>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</si>
  <si>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</si>
  <si>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</si>
  <si>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</si>
  <si>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</si>
  <si>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</si>
  <si>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</si>
  <si>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</si>
  <si>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</si>
  <si>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</si>
  <si>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</si>
  <si>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</si>
  <si>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</si>
  <si>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</si>
  <si>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</si>
  <si>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</si>
  <si>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</si>
  <si>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</si>
  <si>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</si>
  <si>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</si>
  <si>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</si>
  <si>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</si>
  <si>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</si>
  <si>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</si>
  <si>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</si>
  <si>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</si>
  <si>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</si>
  <si>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</si>
  <si>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</si>
  <si>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</si>
  <si>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</si>
  <si>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</si>
  <si>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</si>
  <si>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</si>
  <si>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</si>
  <si>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</si>
  <si>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</si>
  <si>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</si>
  <si>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</si>
  <si>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</si>
  <si>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</si>
  <si>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</si>
  <si>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</si>
  <si>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</si>
  <si>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</si>
  <si>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</si>
  <si>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</si>
  <si>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</si>
  <si>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</si>
  <si>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</si>
  <si>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</si>
  <si>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</si>
  <si>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</si>
  <si>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</si>
  <si>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</si>
  <si>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</si>
  <si>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</si>
  <si>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</si>
  <si>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</si>
  <si>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</si>
  <si>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</si>
  <si>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</si>
  <si>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</si>
  <si>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</si>
  <si>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</si>
  <si>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</si>
  <si>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</si>
  <si>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</si>
  <si>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</si>
  <si>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</si>
  <si>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</si>
  <si>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</si>
  <si>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</si>
  <si>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</si>
  <si>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</si>
  <si>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</si>
  <si>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</si>
  <si>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</si>
  <si>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</si>
  <si>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</si>
  <si>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</si>
  <si>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</si>
  <si>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</si>
  <si>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</si>
  <si>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</si>
  <si>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</si>
  <si>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</si>
  <si>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</si>
  <si>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</si>
  <si>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</si>
  <si>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</si>
  <si>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</si>
  <si>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</si>
  <si>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</si>
  <si>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</si>
  <si>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</si>
  <si>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</si>
  <si>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</si>
  <si>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</si>
  <si>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</si>
  <si>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</si>
  <si>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</si>
  <si>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</si>
  <si>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</si>
  <si>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</si>
  <si>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</si>
  <si>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</si>
  <si>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</si>
  <si>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</si>
  <si>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</si>
  <si>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</si>
  <si>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</si>
  <si>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</si>
  <si>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</si>
  <si>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</si>
  <si>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</si>
  <si>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</si>
  <si>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</si>
  <si>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</si>
  <si>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</si>
  <si>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</si>
  <si>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</si>
  <si>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</si>
  <si>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</si>
  <si>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</si>
  <si>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</si>
  <si>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</si>
  <si>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</si>
  <si>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</si>
  <si>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</si>
  <si>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</si>
  <si>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</si>
  <si>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</si>
  <si>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</si>
  <si>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</si>
  <si>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</si>
  <si>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</si>
  <si>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</si>
  <si>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</si>
  <si>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</si>
  <si>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</si>
  <si>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</si>
  <si>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</si>
  <si>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</si>
  <si>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</si>
  <si>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</si>
  <si>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</si>
  <si>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</si>
  <si>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</si>
  <si>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</si>
  <si>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</si>
  <si>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</si>
  <si>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</si>
  <si>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</si>
  <si>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</si>
  <si>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</si>
  <si>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</si>
  <si>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</si>
  <si>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</si>
  <si>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</si>
  <si>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</si>
  <si>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</si>
  <si>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</si>
  <si>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</si>
  <si>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</si>
  <si>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</si>
  <si>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</si>
  <si>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</si>
  <si>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</si>
  <si>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</si>
  <si>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</si>
  <si>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</si>
  <si>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</si>
  <si>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</si>
  <si>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</si>
  <si>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</si>
  <si>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</si>
  <si>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</si>
  <si>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</si>
  <si>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</si>
  <si>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</si>
  <si>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</si>
  <si>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</si>
  <si>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</si>
  <si>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</si>
  <si>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</si>
  <si>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</si>
  <si>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</si>
  <si>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</si>
  <si>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</si>
  <si>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</si>
  <si>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</si>
  <si>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</si>
  <si>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</si>
  <si>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</si>
  <si>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</si>
  <si>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</si>
  <si>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</si>
  <si>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</si>
  <si>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</si>
  <si>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</si>
  <si>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</si>
  <si>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</si>
  <si>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</si>
  <si>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</si>
  <si>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</si>
  <si>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</si>
  <si>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</si>
  <si>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</si>
  <si>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</si>
  <si>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</si>
  <si>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</si>
  <si>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</si>
  <si>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</si>
  <si>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</si>
  <si>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</si>
  <si>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</si>
  <si>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</si>
  <si>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</si>
  <si>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</si>
  <si>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</si>
  <si>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</si>
  <si>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</si>
  <si>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</si>
  <si>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</si>
  <si>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</si>
  <si>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</si>
  <si>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</si>
  <si>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</si>
  <si>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</si>
  <si>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</si>
  <si>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</si>
  <si>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</si>
  <si>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</si>
  <si>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</si>
  <si>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</si>
  <si>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</si>
  <si>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</si>
  <si>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</si>
  <si>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</si>
  <si>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</si>
  <si>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</si>
  <si>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</si>
  <si>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</si>
  <si>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</si>
  <si>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</si>
  <si>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</si>
  <si>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</si>
  <si>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</si>
  <si>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</si>
  <si>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</si>
  <si>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</si>
  <si>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</si>
  <si>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</si>
  <si>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</si>
  <si>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</si>
  <si>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</si>
  <si>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</si>
  <si>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</si>
  <si>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</si>
  <si>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</si>
  <si>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</si>
  <si>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</si>
  <si>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</si>
  <si>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</si>
  <si>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</si>
  <si>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</si>
  <si>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</si>
  <si>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</si>
  <si>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</si>
  <si>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</si>
  <si>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</si>
  <si>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</si>
  <si>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</si>
  <si>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</si>
  <si>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</si>
  <si>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</si>
  <si>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</si>
  <si>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</si>
  <si>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</si>
  <si>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</si>
  <si>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</si>
  <si>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</si>
  <si>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</si>
  <si>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</si>
  <si>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</si>
  <si>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</si>
  <si>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</si>
  <si>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</si>
  <si>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</si>
  <si>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</si>
  <si>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</si>
  <si>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</si>
  <si>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</si>
  <si>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</si>
  <si>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</si>
  <si>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</si>
  <si>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</si>
  <si>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</si>
  <si>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</si>
  <si>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</si>
  <si>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</si>
  <si>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</si>
  <si>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</si>
  <si>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</si>
  <si>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</si>
  <si>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</si>
  <si>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</si>
  <si>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</si>
  <si>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</si>
  <si>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</si>
  <si>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</si>
  <si>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</si>
  <si>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</si>
  <si>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</si>
  <si>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</si>
  <si>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</si>
  <si>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</si>
  <si>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</si>
  <si>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</si>
  <si>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</si>
  <si>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</si>
  <si>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</si>
  <si>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</si>
  <si>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</si>
  <si>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</si>
  <si>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</si>
  <si>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</si>
  <si>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</si>
  <si>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</si>
  <si>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</si>
  <si>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</si>
  <si>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</si>
  <si>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</si>
  <si>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</si>
  <si>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</si>
  <si>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</si>
  <si>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</si>
  <si>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</si>
  <si>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</si>
  <si>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</si>
  <si>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</si>
  <si>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</si>
  <si>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</si>
  <si>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</si>
  <si>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</si>
  <si>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</si>
  <si>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</si>
  <si>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</si>
  <si>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</si>
  <si>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</si>
  <si>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</si>
  <si>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</si>
  <si>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</si>
  <si>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</si>
  <si>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</si>
  <si>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</si>
  <si>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</si>
  <si>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</si>
  <si>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</si>
  <si>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</si>
  <si>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</si>
  <si>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</si>
  <si>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</si>
  <si>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</si>
  <si>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</si>
  <si>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</si>
  <si>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</si>
  <si>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</si>
  <si>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</si>
  <si>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</si>
  <si>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</si>
  <si>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</si>
  <si>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</si>
  <si>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</si>
  <si>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</si>
  <si>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</si>
  <si>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</si>
  <si>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</si>
  <si>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</si>
  <si>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</si>
  <si>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</si>
  <si>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</si>
  <si>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</si>
  <si>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</si>
  <si>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</si>
  <si>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</si>
  <si>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</si>
  <si>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</si>
  <si>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</si>
  <si>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</si>
  <si>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</si>
  <si>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</si>
  <si>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</si>
  <si>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</si>
  <si>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</si>
  <si>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</si>
  <si>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</si>
  <si>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</si>
  <si>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</si>
  <si>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</si>
  <si>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</si>
  <si>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</si>
  <si>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</si>
  <si>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</si>
  <si>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</si>
  <si>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</si>
  <si>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</si>
  <si>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</si>
  <si>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</si>
  <si>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</si>
  <si>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</si>
  <si>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</si>
  <si>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</si>
  <si>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</si>
  <si>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</si>
  <si>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</si>
  <si>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</si>
  <si>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</si>
  <si>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</si>
  <si>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</si>
  <si>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</si>
  <si>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</si>
  <si>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</si>
  <si>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</si>
  <si>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</si>
  <si>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</si>
  <si>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</si>
  <si>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</si>
  <si>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</si>
  <si>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</si>
  <si>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</si>
  <si>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</si>
  <si>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</si>
  <si>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</si>
  <si>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</si>
  <si>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</si>
  <si>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</si>
  <si>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</si>
  <si>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</si>
  <si>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</si>
  <si>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</si>
  <si>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</si>
  <si>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</si>
  <si>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</si>
  <si>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</si>
  <si>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</si>
  <si>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</si>
  <si>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</si>
  <si>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</si>
  <si>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</si>
  <si>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</si>
  <si>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</si>
  <si>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</si>
  <si>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</si>
  <si>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</si>
  <si>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</si>
  <si>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</si>
  <si>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</si>
  <si>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</si>
  <si>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</si>
  <si>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</si>
  <si>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</si>
  <si>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</si>
  <si>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</si>
  <si>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</si>
  <si>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</si>
  <si>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</si>
  <si>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</si>
  <si>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</si>
  <si>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</si>
  <si>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</si>
  <si>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</si>
  <si>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</si>
  <si>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</si>
  <si>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</si>
  <si>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</si>
  <si>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</si>
  <si>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</si>
  <si>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</si>
  <si>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</si>
  <si>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</si>
  <si>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</si>
  <si>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</si>
  <si>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</si>
  <si>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</si>
  <si>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</si>
  <si>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</si>
  <si>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</si>
  <si>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</si>
  <si>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</si>
  <si>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</si>
  <si>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</si>
  <si>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</si>
  <si>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</si>
  <si>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</si>
  <si>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</si>
  <si>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</si>
  <si>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</si>
  <si>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</si>
  <si>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</si>
  <si>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</si>
  <si>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</si>
  <si>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</si>
  <si>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</si>
  <si>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</si>
  <si>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</si>
  <si>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</si>
  <si>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</si>
  <si>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</si>
  <si>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</si>
  <si>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</si>
  <si>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</si>
  <si>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</si>
  <si>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</si>
  <si>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</si>
  <si>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</si>
  <si>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</si>
  <si>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</si>
  <si>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</si>
  <si>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</si>
  <si>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</si>
  <si>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</si>
  <si>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</si>
  <si>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</si>
  <si>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</si>
  <si>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</si>
  <si>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</si>
  <si>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</si>
  <si>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</si>
  <si>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</si>
  <si>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</si>
  <si>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</si>
  <si>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</si>
  <si>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</si>
  <si>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</si>
  <si>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</si>
  <si>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</si>
  <si>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</si>
  <si>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</si>
  <si>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</si>
  <si>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</si>
  <si>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</si>
  <si>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</si>
  <si>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</si>
  <si>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</si>
  <si>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</si>
  <si>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</si>
  <si>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</si>
  <si>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</si>
  <si>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</si>
  <si>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</si>
  <si>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</si>
  <si>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</si>
  <si>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</si>
  <si>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</si>
  <si>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</si>
  <si>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</si>
  <si>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</si>
  <si>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</si>
  <si>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</si>
  <si>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</si>
  <si>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</si>
  <si>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</si>
  <si>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</si>
  <si>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</si>
  <si>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</si>
  <si>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</si>
  <si>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</si>
  <si>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</si>
  <si>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</si>
  <si>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</si>
  <si>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</si>
  <si>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</si>
  <si>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</si>
  <si>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</si>
  <si>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</si>
  <si>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</si>
  <si>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</si>
  <si>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</si>
  <si>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</si>
  <si>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</si>
  <si>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</si>
  <si>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</si>
  <si>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</si>
  <si>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</si>
  <si>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</si>
  <si>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</si>
  <si>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</si>
  <si>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</si>
  <si>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</si>
  <si>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</si>
  <si>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</si>
  <si>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</si>
  <si>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</si>
  <si>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</si>
  <si>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</si>
  <si>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</si>
  <si>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</si>
  <si>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</si>
  <si>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</si>
  <si>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</si>
  <si>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</si>
  <si>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</si>
  <si>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</si>
  <si>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</si>
  <si>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</si>
  <si>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</si>
  <si>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</si>
  <si>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</si>
  <si>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</si>
  <si>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</si>
  <si>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</si>
  <si>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</si>
  <si>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</si>
  <si>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</si>
  <si>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</si>
  <si>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</si>
  <si>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</si>
  <si>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</si>
  <si>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</si>
  <si>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</si>
  <si>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</si>
  <si>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</si>
  <si>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</si>
  <si>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</si>
  <si>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</si>
  <si>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</si>
  <si>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</si>
  <si>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</si>
  <si>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</si>
  <si>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</si>
  <si>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</si>
  <si>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</si>
  <si>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</si>
  <si>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</si>
  <si>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</si>
  <si>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</si>
  <si>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</si>
  <si>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</si>
  <si>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</si>
  <si>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</si>
  <si>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</si>
  <si>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</si>
  <si>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</si>
  <si>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</si>
  <si>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</si>
  <si>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</si>
  <si>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</si>
  <si>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</si>
  <si>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</si>
  <si>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</si>
  <si>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</si>
  <si>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</si>
  <si>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</si>
  <si>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</si>
  <si>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</si>
  <si>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</si>
  <si>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</si>
  <si>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</si>
  <si>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</si>
  <si>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</si>
  <si>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</si>
  <si>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</si>
  <si>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</si>
  <si>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</si>
  <si>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</si>
  <si>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</si>
  <si>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</si>
  <si>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</si>
  <si>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</si>
  <si>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</si>
  <si>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</si>
  <si>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</si>
  <si>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</si>
  <si>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</si>
  <si>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</si>
  <si>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</si>
  <si>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</si>
  <si>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</si>
  <si>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</si>
  <si>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</si>
  <si>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</si>
  <si>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</si>
  <si>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</si>
  <si>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</si>
  <si>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</si>
  <si>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</si>
  <si>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</si>
  <si>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</si>
  <si>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</si>
  <si>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</si>
  <si>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</si>
  <si>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</si>
  <si>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</si>
  <si>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</si>
  <si>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</si>
  <si>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</si>
  <si>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</si>
  <si>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</si>
  <si>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</si>
  <si>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</si>
  <si>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</si>
  <si>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</si>
  <si>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</si>
  <si>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</si>
  <si>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</si>
  <si>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</si>
  <si>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</si>
  <si>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</si>
  <si>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</si>
  <si>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</si>
  <si>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</si>
  <si>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</si>
  <si>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</si>
  <si>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</si>
  <si>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</si>
  <si>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</si>
  <si>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</si>
  <si>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</si>
  <si>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</si>
  <si>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</si>
  <si>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</si>
  <si>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</si>
  <si>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</si>
  <si>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</si>
  <si>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</si>
  <si>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</si>
  <si>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</si>
  <si>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</si>
  <si>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</si>
  <si>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</si>
  <si>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</si>
  <si>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</si>
  <si>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</si>
  <si>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</si>
  <si>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</si>
  <si>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</si>
  <si>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</si>
  <si>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</si>
  <si>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</si>
  <si>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</si>
  <si>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</si>
  <si>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</si>
  <si>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</si>
  <si>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</si>
  <si>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</si>
  <si>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</si>
  <si>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</si>
  <si>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</si>
  <si>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</si>
  <si>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</si>
  <si>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</si>
  <si>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</si>
  <si>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</si>
  <si>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</si>
  <si>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</si>
  <si>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</si>
  <si>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</si>
  <si>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</si>
  <si>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</si>
  <si>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</si>
  <si>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</si>
  <si>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</si>
  <si>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</si>
  <si>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</si>
  <si>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</si>
  <si>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</si>
  <si>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</si>
  <si>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</si>
  <si>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</si>
  <si>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</si>
  <si>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</si>
  <si>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</si>
  <si>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</si>
  <si>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</si>
  <si>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</si>
  <si>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</si>
  <si>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</si>
  <si>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</si>
  <si>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</si>
  <si>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</si>
  <si>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</si>
  <si>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</si>
  <si>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</si>
  <si>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</si>
  <si>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</si>
  <si>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</si>
  <si>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</si>
  <si>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</si>
  <si>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</si>
  <si>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</si>
  <si>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</si>
  <si>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</si>
  <si>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</si>
  <si>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</si>
  <si>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</si>
  <si>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</si>
  <si>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</si>
  <si>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</si>
  <si>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</si>
  <si>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</si>
  <si>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</si>
  <si>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</si>
  <si>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</si>
  <si>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</si>
  <si>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</si>
  <si>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</si>
  <si>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</si>
  <si>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</si>
  <si>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</si>
  <si>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</si>
  <si>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</si>
  <si>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</si>
  <si>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</si>
  <si>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</si>
  <si>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</si>
  <si>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</si>
  <si>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</si>
  <si>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</si>
  <si>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</si>
  <si>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</si>
  <si>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</si>
  <si>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</si>
  <si>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</si>
  <si>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</si>
  <si>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</si>
  <si>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</si>
  <si>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</si>
  <si>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</si>
  <si>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</si>
  <si>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</si>
  <si>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</si>
  <si>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</si>
  <si>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</si>
  <si>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</si>
  <si>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</si>
  <si>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</si>
  <si>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</si>
  <si>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</si>
  <si>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</si>
  <si>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</si>
  <si>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</si>
  <si>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</si>
  <si>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</si>
  <si>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</si>
  <si>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</si>
  <si>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</si>
  <si>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</si>
  <si>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</si>
  <si>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</si>
  <si>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</si>
  <si>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</si>
  <si>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</si>
  <si>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</si>
  <si>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</si>
  <si>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</si>
  <si>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</si>
  <si>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</si>
  <si>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</si>
  <si>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</si>
  <si>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</si>
  <si>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</si>
  <si>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</si>
  <si>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</si>
  <si>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</si>
  <si>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</si>
  <si>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</si>
  <si>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</si>
  <si>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</si>
  <si>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</si>
  <si>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</si>
  <si>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</si>
  <si>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</si>
  <si>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</si>
  <si>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</si>
  <si>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</si>
  <si>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</si>
  <si>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</si>
  <si>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</si>
  <si>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</si>
  <si>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</si>
  <si>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</si>
  <si>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</si>
  <si>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</si>
  <si>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</si>
  <si>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</si>
  <si>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</si>
  <si>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</si>
  <si>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</si>
  <si>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</si>
  <si>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</si>
  <si>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</si>
  <si>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</si>
  <si>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</si>
  <si>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</si>
  <si>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</si>
  <si>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</si>
  <si>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</si>
  <si>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</si>
  <si>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</si>
  <si>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</si>
  <si>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</si>
  <si>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</si>
  <si>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</si>
  <si>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</si>
  <si>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</si>
  <si>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</si>
  <si>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</si>
  <si>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</si>
  <si>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</si>
  <si>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</si>
  <si>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</si>
  <si>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</si>
  <si>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</si>
  <si>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</si>
  <si>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</si>
  <si>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</si>
  <si>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</si>
  <si>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</si>
  <si>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</si>
  <si>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</si>
  <si>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</si>
  <si>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</si>
  <si>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</si>
  <si>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</si>
  <si>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</si>
  <si>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</si>
  <si>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</si>
  <si>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</si>
  <si>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</si>
  <si>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</si>
  <si>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</si>
  <si>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</si>
  <si>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</si>
  <si>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</si>
  <si>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</si>
  <si>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</si>
  <si>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</si>
  <si>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</si>
  <si>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</si>
  <si>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</si>
  <si>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</si>
  <si>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</si>
  <si>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</si>
  <si>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</si>
  <si>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</si>
  <si>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</si>
  <si>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</si>
  <si>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</si>
  <si>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</si>
  <si>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</si>
  <si>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</si>
  <si>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</si>
  <si>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</si>
  <si>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</si>
  <si>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</si>
  <si>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</si>
  <si>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</si>
  <si>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</si>
  <si>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</si>
  <si>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</si>
  <si>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</si>
  <si>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</si>
  <si>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</si>
  <si>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</si>
  <si>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</si>
  <si>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</si>
  <si>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</si>
  <si>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</si>
  <si>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</si>
  <si>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</si>
  <si>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</si>
  <si>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</si>
  <si>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</si>
  <si>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</si>
  <si>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</si>
  <si>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</si>
  <si>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</si>
  <si>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</si>
  <si>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</si>
  <si>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</si>
  <si>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</si>
  <si>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</si>
  <si>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</si>
  <si>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</si>
  <si>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</si>
  <si>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</si>
  <si>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</si>
  <si>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</si>
  <si>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</si>
  <si>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</si>
  <si>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</si>
  <si>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</si>
  <si>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</si>
  <si>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</si>
  <si>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</si>
  <si>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</si>
  <si>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</si>
  <si>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</si>
  <si>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</si>
  <si>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</si>
  <si>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</si>
  <si>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</si>
  <si>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</si>
  <si>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</si>
  <si>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</si>
  <si>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</si>
  <si>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</si>
  <si>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</si>
  <si>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</si>
  <si>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</si>
  <si>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</si>
  <si>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</si>
  <si>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</si>
  <si>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</si>
  <si>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</si>
  <si>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</si>
  <si>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</si>
  <si>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</si>
  <si>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</si>
  <si>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</si>
  <si>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</si>
  <si>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</si>
  <si>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</si>
  <si>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</si>
  <si>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</si>
  <si>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</si>
  <si>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</si>
  <si>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</si>
  <si>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</si>
  <si>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</si>
  <si>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</si>
  <si>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</si>
  <si>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</si>
  <si>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</si>
  <si>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</si>
  <si>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</si>
  <si>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</si>
  <si>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</si>
  <si>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</si>
  <si>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</si>
  <si>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</si>
  <si>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</si>
  <si>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</si>
  <si>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</si>
  <si>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</si>
  <si>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</si>
  <si>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</si>
  <si>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</si>
  <si>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</si>
  <si>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</si>
  <si>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</si>
  <si>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</si>
  <si>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</si>
  <si>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</si>
  <si>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</si>
  <si>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</si>
  <si>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</si>
  <si>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</si>
  <si>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</si>
  <si>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</si>
  <si>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</si>
  <si>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</si>
  <si>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</si>
  <si>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</si>
  <si>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</si>
  <si>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</si>
  <si>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</si>
  <si>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</si>
  <si>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</si>
  <si>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</si>
  <si>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</si>
  <si>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</si>
  <si>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</si>
  <si>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</si>
  <si>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</si>
  <si>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</si>
  <si>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</si>
  <si>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</si>
  <si>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</si>
  <si>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</si>
  <si>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</si>
  <si>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</si>
  <si>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</si>
  <si>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</si>
  <si>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</si>
  <si>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</si>
  <si>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</si>
  <si>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</si>
  <si>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</si>
  <si>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</si>
  <si>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</si>
  <si>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</si>
  <si>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</si>
  <si>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</si>
  <si>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</si>
  <si>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</si>
  <si>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</si>
  <si>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</si>
  <si>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</si>
  <si>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</si>
  <si>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</si>
  <si>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</si>
  <si>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</si>
  <si>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</si>
  <si>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</si>
  <si>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</si>
  <si>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</si>
  <si>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</si>
  <si>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</si>
  <si>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</si>
  <si>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</si>
  <si>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</si>
  <si>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</si>
  <si>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</si>
  <si>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</si>
  <si>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</si>
  <si>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</si>
  <si>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</si>
  <si>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</si>
  <si>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</si>
  <si>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</si>
  <si>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</si>
  <si>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</si>
  <si>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</si>
  <si>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</si>
  <si>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</si>
  <si>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</si>
  <si>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</si>
  <si>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</si>
  <si>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</si>
  <si>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</si>
  <si>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</si>
  <si>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</si>
  <si>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</si>
  <si>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</si>
  <si>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</si>
  <si>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</si>
  <si>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</si>
  <si>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</si>
  <si>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</si>
  <si>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</si>
  <si>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</si>
  <si>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</si>
  <si>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</si>
  <si>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</si>
  <si>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</si>
  <si>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</si>
  <si>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</si>
  <si>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</si>
  <si>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</si>
  <si>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</si>
  <si>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</si>
  <si>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</si>
  <si>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</si>
  <si>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</si>
  <si>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</si>
  <si>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</si>
  <si>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</si>
  <si>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</si>
  <si>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</si>
  <si>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</si>
  <si>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</si>
  <si>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</si>
  <si>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</si>
  <si>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</si>
  <si>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</si>
  <si>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</si>
  <si>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</si>
  <si>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</si>
  <si>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</si>
  <si>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</si>
  <si>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</si>
  <si>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</si>
  <si>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</si>
  <si>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</si>
  <si>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</si>
  <si>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</si>
  <si>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</si>
  <si>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</si>
  <si>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</si>
  <si>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</si>
  <si>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</si>
  <si>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</si>
  <si>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</si>
  <si>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</si>
  <si>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</si>
  <si>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</si>
  <si>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</si>
  <si>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</si>
  <si>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</si>
  <si>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</si>
  <si>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</si>
  <si>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</si>
  <si>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</si>
  <si>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</si>
  <si>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</si>
  <si>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</si>
  <si>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</si>
  <si>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</si>
  <si>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</si>
  <si>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</si>
  <si>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</si>
  <si>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</si>
  <si>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</si>
  <si>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</si>
  <si>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</si>
  <si>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</si>
  <si>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</si>
  <si>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</si>
  <si>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</si>
  <si>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</si>
  <si>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</si>
  <si>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</si>
  <si>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</si>
  <si>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</si>
  <si>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</si>
  <si>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</si>
  <si>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</si>
  <si>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</si>
  <si>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</si>
  <si>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</si>
  <si>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</si>
  <si>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</si>
  <si>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</si>
  <si>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</si>
  <si>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</si>
  <si>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</si>
  <si>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</si>
  <si>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</si>
  <si>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</si>
  <si>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</si>
  <si>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</si>
  <si>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</si>
  <si>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</si>
  <si>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</si>
  <si>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</si>
  <si>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</si>
  <si>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</si>
  <si>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</si>
  <si>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</si>
  <si>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</si>
  <si>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</si>
  <si>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</si>
  <si>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</si>
  <si>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</si>
  <si>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</si>
  <si>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</si>
  <si>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</si>
  <si>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</si>
  <si>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</si>
  <si>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</si>
  <si>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</si>
  <si>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</si>
  <si>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</si>
  <si>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</si>
  <si>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</si>
  <si>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</si>
  <si>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</si>
  <si>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</si>
  <si>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</si>
  <si>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</si>
  <si>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</si>
  <si>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</si>
  <si>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</si>
  <si>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</si>
  <si>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</si>
  <si>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</si>
  <si>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</si>
  <si>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</si>
  <si>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</si>
  <si>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</si>
  <si>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</si>
  <si>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</si>
  <si>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</si>
  <si>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</si>
  <si>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</si>
  <si>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</si>
  <si>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</si>
  <si>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</si>
  <si>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</si>
  <si>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</si>
  <si>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</si>
  <si>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</si>
  <si>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</si>
  <si>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</si>
  <si>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</si>
  <si>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</si>
  <si>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</si>
  <si>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</si>
  <si>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</si>
  <si>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</si>
  <si>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</si>
  <si>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</si>
  <si>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</si>
  <si>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</si>
  <si>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</si>
  <si>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</si>
  <si>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</si>
  <si>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</si>
  <si>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</si>
  <si>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</si>
  <si>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</si>
  <si>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</si>
  <si>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</si>
  <si>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</si>
  <si>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</si>
  <si>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</si>
  <si>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</si>
  <si>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</si>
  <si>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</si>
  <si>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</si>
  <si>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</si>
  <si>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</si>
  <si>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</si>
  <si>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</si>
  <si>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</si>
  <si>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</si>
  <si>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</si>
  <si>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</si>
  <si>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</si>
  <si>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</si>
  <si>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</si>
  <si>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</si>
  <si>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</si>
  <si>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</si>
  <si>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</si>
  <si>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</si>
  <si>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</si>
  <si>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</si>
  <si>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</si>
  <si>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</si>
  <si>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</si>
  <si>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</si>
  <si>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</si>
  <si>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</si>
  <si>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</si>
  <si>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</si>
  <si>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</si>
  <si>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</si>
  <si>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</si>
  <si>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</si>
  <si>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</si>
  <si>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</si>
  <si>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</si>
  <si>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</si>
  <si>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</si>
  <si>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</si>
  <si>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</si>
  <si>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</si>
  <si>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</si>
  <si>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</si>
  <si>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</si>
  <si>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</si>
  <si>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</si>
  <si>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</si>
  <si>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</si>
  <si>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</si>
  <si>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</si>
  <si>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</si>
  <si>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</si>
  <si>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</si>
  <si>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</si>
  <si>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</si>
  <si>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</si>
  <si>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</si>
  <si>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</si>
  <si>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</si>
  <si>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</si>
  <si>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</si>
  <si>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</si>
  <si>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</si>
  <si>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</si>
  <si>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</si>
  <si>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</si>
  <si>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</si>
  <si>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</si>
  <si>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</si>
  <si>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</si>
  <si>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</si>
  <si>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</si>
  <si>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</si>
  <si>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</si>
  <si>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</si>
  <si>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</si>
  <si>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</si>
  <si>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</si>
  <si>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</si>
  <si>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</si>
  <si>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</si>
  <si>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</si>
  <si>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</si>
  <si>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</si>
  <si>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</si>
  <si>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</si>
  <si>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</si>
  <si>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</si>
  <si>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</si>
  <si>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</si>
  <si>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</si>
  <si>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</si>
  <si>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</si>
  <si>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</si>
  <si>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</si>
  <si>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</si>
  <si>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</si>
  <si>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</si>
  <si>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</si>
  <si>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</si>
  <si>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</si>
  <si>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</si>
  <si>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</si>
  <si>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</si>
  <si>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</si>
  <si>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</si>
  <si>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</si>
  <si>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</si>
  <si>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</si>
  <si>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</si>
  <si>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</si>
  <si>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</si>
  <si>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</si>
  <si>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</si>
  <si>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</si>
  <si>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</si>
  <si>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</si>
  <si>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</si>
  <si>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</si>
  <si>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</si>
  <si>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</si>
  <si>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</si>
  <si>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</si>
  <si>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</si>
  <si>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</si>
  <si>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</si>
  <si>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</si>
  <si>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</si>
  <si>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</si>
  <si>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</si>
  <si>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</si>
  <si>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</si>
  <si>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</si>
  <si>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</si>
  <si>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</si>
  <si>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</si>
  <si>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</si>
  <si>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</si>
  <si>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</si>
  <si>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</si>
  <si>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</si>
  <si>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</si>
  <si>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</si>
  <si>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</si>
  <si>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</si>
  <si>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</si>
  <si>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</si>
  <si>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</si>
  <si>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</si>
  <si>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</si>
  <si>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</si>
  <si>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</si>
  <si>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</si>
  <si>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</si>
  <si>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</si>
  <si>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</si>
  <si>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</si>
  <si>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</si>
  <si>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</si>
  <si>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</si>
  <si>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</si>
  <si>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</si>
  <si>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</si>
  <si>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</si>
  <si>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</si>
  <si>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</si>
  <si>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</si>
  <si>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</si>
  <si>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</si>
  <si>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</si>
  <si>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</si>
  <si>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</si>
  <si>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</si>
  <si>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</si>
  <si>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</si>
  <si>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</si>
  <si>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</si>
  <si>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</si>
  <si>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</si>
  <si>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</si>
  <si>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</si>
  <si>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</si>
  <si>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</si>
  <si>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</si>
  <si>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</si>
  <si>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</si>
  <si>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</si>
  <si>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</si>
  <si>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</si>
  <si>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</si>
  <si>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</si>
  <si>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</si>
  <si>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</si>
  <si>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</si>
  <si>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</si>
  <si>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</si>
  <si>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</si>
  <si>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</si>
  <si>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</si>
  <si>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</si>
  <si>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</si>
  <si>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</si>
  <si>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</si>
  <si>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</si>
  <si>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</si>
  <si>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</si>
  <si>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</si>
  <si>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</si>
  <si>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</si>
  <si>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</si>
  <si>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</si>
  <si>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</si>
  <si>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</si>
  <si>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</si>
  <si>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</si>
  <si>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</si>
  <si>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</si>
  <si>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</si>
  <si>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</si>
  <si>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</si>
  <si>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</si>
  <si>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</si>
  <si>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</si>
  <si>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</si>
  <si>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</si>
  <si>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</si>
  <si>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</si>
  <si>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</si>
  <si>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</si>
  <si>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</si>
  <si>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</si>
  <si>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</si>
  <si>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</si>
  <si>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</si>
  <si>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</si>
  <si>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</si>
  <si>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</si>
  <si>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</si>
  <si>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</si>
  <si>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</si>
  <si>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</si>
  <si>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</si>
  <si>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</si>
  <si>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</si>
  <si>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</si>
  <si>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</si>
  <si>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</si>
  <si>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</si>
  <si>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</si>
  <si>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</si>
  <si>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</si>
  <si>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</si>
  <si>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</si>
  <si>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</si>
  <si>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</si>
  <si>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</si>
  <si>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</si>
  <si>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</si>
  <si>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</si>
  <si>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</si>
  <si>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</si>
  <si>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</si>
  <si>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</si>
  <si>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</si>
  <si>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</si>
  <si>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</si>
  <si>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</si>
  <si>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</si>
  <si>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</si>
  <si>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</si>
  <si>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</si>
  <si>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</si>
  <si>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</si>
  <si>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</si>
  <si>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</si>
  <si>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</si>
  <si>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</si>
  <si>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</si>
  <si>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</si>
  <si>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</si>
  <si>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</si>
  <si>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</si>
  <si>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</si>
  <si>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</si>
  <si>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</si>
  <si>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</si>
  <si>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</si>
  <si>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</si>
  <si>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</si>
  <si>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</si>
  <si>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</si>
  <si>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</si>
  <si>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</si>
  <si>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</si>
  <si>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</si>
  <si>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</si>
  <si>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</si>
  <si>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</si>
  <si>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</si>
  <si>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</si>
  <si>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</si>
  <si>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</si>
  <si>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</si>
  <si>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</si>
  <si>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</si>
  <si>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</si>
  <si>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</si>
  <si>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</si>
  <si>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</si>
  <si>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</si>
  <si>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</si>
  <si>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</si>
  <si>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</si>
  <si>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</si>
  <si>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</si>
  <si>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</si>
  <si>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</si>
  <si>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</si>
  <si>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</si>
  <si>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</si>
  <si>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</si>
  <si>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</si>
  <si>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</si>
  <si>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</si>
  <si>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</si>
  <si>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</si>
  <si>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</si>
  <si>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</si>
  <si>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</si>
  <si>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</si>
  <si>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</si>
  <si>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</si>
  <si>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</si>
  <si>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</si>
  <si>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</si>
  <si>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</si>
  <si>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</si>
  <si>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</si>
  <si>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</si>
  <si>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</si>
  <si>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</si>
  <si>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</si>
  <si>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</si>
  <si>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</si>
  <si>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</si>
  <si>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</si>
  <si>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</si>
  <si>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</si>
  <si>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</si>
  <si>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</si>
  <si>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</si>
  <si>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</si>
  <si>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</si>
  <si>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</si>
  <si>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</si>
  <si>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</si>
  <si>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</si>
  <si>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</si>
  <si>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</si>
  <si>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</si>
  <si>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</si>
  <si>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</si>
  <si>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</si>
  <si>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</si>
  <si>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</si>
  <si>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</si>
  <si>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</si>
  <si>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</si>
  <si>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</si>
  <si>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</si>
  <si>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</si>
  <si>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</si>
  <si>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</si>
  <si>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</si>
  <si>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</si>
  <si>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</si>
  <si>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</si>
  <si>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</si>
  <si>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</si>
  <si>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</si>
  <si>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</si>
  <si>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</si>
  <si>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</si>
  <si>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</si>
  <si>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</si>
  <si>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</si>
  <si>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</si>
  <si>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</si>
  <si>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</si>
  <si>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</si>
  <si>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</si>
  <si>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</si>
  <si>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</si>
  <si>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</si>
  <si>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</si>
  <si>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</si>
  <si>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</si>
  <si>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</si>
  <si>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</si>
  <si>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</si>
  <si>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</si>
  <si>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</si>
  <si>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</si>
  <si>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</si>
  <si>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</si>
  <si>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</si>
  <si>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</si>
  <si>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</si>
  <si>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</si>
  <si>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</si>
  <si>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</si>
  <si>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</si>
  <si>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</si>
  <si>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</si>
  <si>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</si>
  <si>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</si>
  <si>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</si>
  <si>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</si>
  <si>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</si>
  <si>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</si>
  <si>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</si>
  <si>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</si>
  <si>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</si>
  <si>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</si>
  <si>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</si>
  <si>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</si>
  <si>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</si>
  <si>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</si>
  <si>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</si>
  <si>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</si>
  <si>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</si>
  <si>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</si>
  <si>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</si>
  <si>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</si>
  <si>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</si>
  <si>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</si>
  <si>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</si>
  <si>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</si>
  <si>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</si>
  <si>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</si>
  <si>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</si>
  <si>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</si>
  <si>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</si>
  <si>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</si>
  <si>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</si>
  <si>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</si>
  <si>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</si>
  <si>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</si>
  <si>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</si>
  <si>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</si>
  <si>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</si>
  <si>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</si>
  <si>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</si>
  <si>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</si>
  <si>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</si>
  <si>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</si>
  <si>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</si>
  <si>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</si>
  <si>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</si>
  <si>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</si>
  <si>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</si>
  <si>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</si>
  <si>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</si>
  <si>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</si>
  <si>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</si>
  <si>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</si>
  <si>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</si>
  <si>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</si>
  <si>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</si>
  <si>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</si>
  <si>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</si>
  <si>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</si>
  <si>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</si>
  <si>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</si>
  <si>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</si>
  <si>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</si>
  <si>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</si>
  <si>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</si>
  <si>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</si>
  <si>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</si>
  <si>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</si>
  <si>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</si>
  <si>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</si>
  <si>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</si>
  <si>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</si>
  <si>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</si>
  <si>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</si>
  <si>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</si>
  <si>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</si>
  <si>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</si>
  <si>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</si>
  <si>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</si>
  <si>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</si>
  <si>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</si>
  <si>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</si>
  <si>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</si>
  <si>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</si>
  <si>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</si>
  <si>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</si>
  <si>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</si>
  <si>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</si>
  <si>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</si>
  <si>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</si>
  <si>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</si>
  <si>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</si>
  <si>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</si>
  <si>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</si>
  <si>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</si>
  <si>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</si>
  <si>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</si>
  <si>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</si>
  <si>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</si>
  <si>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</si>
  <si>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</si>
  <si>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</si>
  <si>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</si>
  <si>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</si>
  <si>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</si>
  <si>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</si>
  <si>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</si>
  <si>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</si>
  <si>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</si>
  <si>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</si>
  <si>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</si>
  <si>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</si>
  <si>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</si>
  <si>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</si>
  <si>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</si>
  <si>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</si>
  <si>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</si>
  <si>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</si>
  <si>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</si>
  <si>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</si>
  <si>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</si>
  <si>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</si>
  <si>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</si>
  <si>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</si>
  <si>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</si>
  <si>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</si>
  <si>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</si>
  <si>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</si>
  <si>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</si>
  <si>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</si>
  <si>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</si>
  <si>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</si>
  <si>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</si>
  <si>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</si>
  <si>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</si>
  <si>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</si>
  <si>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</si>
  <si>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</si>
  <si>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</si>
  <si>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</si>
  <si>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</si>
  <si>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</si>
  <si>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</si>
  <si>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</si>
  <si>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</si>
  <si>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</si>
  <si>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</si>
  <si>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</si>
  <si>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</si>
  <si>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</si>
  <si>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</si>
  <si>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</si>
  <si>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</si>
  <si>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</si>
  <si>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</si>
  <si>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</si>
  <si>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</si>
  <si>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</si>
  <si>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</si>
  <si>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</si>
  <si>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</si>
  <si>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</si>
  <si>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</si>
  <si>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</si>
  <si>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</si>
  <si>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</si>
  <si>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</si>
  <si>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</si>
  <si>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</si>
  <si>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</si>
  <si>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</si>
  <si>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</si>
  <si>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</si>
  <si>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</si>
  <si>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</si>
  <si>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</si>
  <si>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</si>
  <si>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</si>
  <si>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</si>
  <si>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</si>
  <si>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</si>
  <si>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</si>
  <si>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</si>
  <si>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</si>
  <si>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</si>
  <si>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</si>
  <si>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</si>
  <si>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</si>
  <si>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</si>
  <si>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</si>
  <si>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</si>
  <si>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</si>
  <si>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</si>
  <si>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</si>
  <si>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</si>
  <si>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</si>
  <si>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</si>
  <si>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</si>
  <si>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</si>
  <si>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</si>
  <si>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</si>
  <si>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</si>
  <si>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</si>
  <si>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</si>
  <si>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</si>
  <si>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</si>
  <si>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</si>
  <si>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</si>
  <si>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</si>
  <si>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</si>
  <si>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</si>
  <si>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</si>
  <si>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</si>
  <si>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</si>
  <si>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</si>
  <si>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</si>
  <si>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</si>
  <si>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</si>
  <si>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</si>
  <si>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</si>
  <si>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</si>
  <si>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</si>
  <si>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</si>
  <si>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</si>
  <si>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</si>
  <si>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</si>
  <si>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</si>
  <si>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</si>
  <si>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</si>
  <si>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</si>
  <si>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</si>
  <si>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</si>
  <si>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</si>
  <si>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</si>
  <si>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</si>
  <si>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</si>
  <si>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</si>
  <si>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</si>
  <si>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</si>
  <si>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</si>
  <si>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</si>
  <si>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</si>
  <si>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</si>
  <si>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</si>
  <si>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</si>
  <si>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</si>
  <si>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</si>
  <si>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</si>
  <si>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</si>
  <si>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</si>
  <si>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</si>
  <si>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</si>
  <si>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</si>
  <si>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</si>
  <si>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</si>
  <si>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</si>
  <si>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</si>
  <si>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</si>
  <si>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</si>
  <si>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</si>
  <si>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</si>
  <si>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</si>
  <si>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</si>
  <si>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</si>
  <si>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</si>
  <si>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</si>
  <si>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</si>
  <si>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</si>
  <si>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</si>
  <si>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</si>
  <si>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</si>
  <si>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</si>
  <si>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</si>
  <si>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</si>
  <si>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</si>
  <si>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</si>
  <si>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</si>
  <si>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</si>
  <si>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</si>
  <si>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</si>
  <si>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</si>
  <si>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</si>
  <si>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</si>
  <si>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</si>
  <si>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</si>
  <si>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</si>
  <si>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</si>
  <si>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</si>
  <si>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</si>
  <si>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</si>
  <si>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</si>
  <si>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</si>
  <si>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</si>
  <si>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</si>
  <si>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</si>
  <si>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</si>
  <si>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</si>
  <si>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</si>
  <si>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</si>
  <si>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</si>
  <si>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</si>
  <si>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</si>
  <si>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</si>
  <si>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</si>
  <si>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</si>
  <si>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</si>
  <si>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</si>
  <si>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</si>
  <si>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</si>
  <si>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</si>
  <si>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</si>
  <si>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</si>
  <si>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</si>
  <si>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</si>
  <si>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</si>
  <si>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</si>
  <si>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</si>
  <si>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</si>
  <si>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</si>
  <si>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</si>
  <si>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</si>
  <si>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</si>
  <si>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</si>
  <si>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</si>
  <si>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</si>
  <si>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</si>
  <si>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</si>
  <si>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</si>
  <si>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</si>
  <si>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</si>
  <si>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</si>
  <si>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</si>
  <si>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</si>
  <si>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</si>
  <si>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</si>
  <si>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</si>
  <si>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</si>
  <si>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</si>
  <si>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</si>
  <si>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</si>
  <si>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</si>
  <si>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</si>
  <si>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</si>
  <si>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</si>
  <si>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</si>
  <si>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</si>
  <si>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</si>
  <si>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</si>
  <si>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</si>
  <si>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</si>
  <si>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</si>
  <si>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</si>
  <si>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</si>
  <si>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</si>
  <si>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</si>
  <si>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</si>
  <si>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</si>
  <si>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</si>
  <si>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</si>
  <si>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</si>
  <si>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</si>
  <si>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</si>
  <si>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</si>
  <si>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</si>
  <si>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</si>
  <si>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</si>
  <si>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</si>
  <si>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</si>
  <si>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</si>
  <si>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</si>
  <si>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</si>
  <si>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</si>
  <si>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</si>
  <si>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</si>
  <si>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</si>
  <si>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</si>
  <si>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</si>
  <si>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</si>
  <si>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</si>
  <si>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</si>
  <si>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</si>
  <si>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</si>
  <si>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</si>
  <si>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</si>
  <si>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</si>
  <si>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</si>
  <si>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</si>
  <si>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</si>
  <si>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</si>
  <si>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</si>
  <si>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</si>
  <si>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</si>
  <si>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</si>
  <si>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</si>
  <si>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</si>
  <si>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</si>
  <si>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</si>
  <si>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</si>
  <si>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</si>
  <si>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</si>
  <si>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</si>
  <si>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</si>
  <si>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</si>
  <si>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</si>
  <si>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</si>
  <si>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</si>
  <si>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</si>
  <si>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</si>
  <si>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</si>
  <si>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</si>
  <si>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</si>
  <si>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</si>
  <si>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</si>
  <si>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</si>
  <si>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</si>
  <si>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</si>
  <si>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</si>
  <si>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</si>
  <si>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</si>
  <si>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</si>
  <si>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</si>
  <si>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</si>
  <si>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</si>
  <si>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</si>
  <si>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</si>
  <si>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</si>
  <si>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</si>
  <si>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</si>
  <si>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</si>
  <si>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</si>
  <si>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</si>
  <si>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</si>
  <si>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</si>
  <si>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</si>
  <si>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</si>
  <si>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</si>
  <si>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</si>
  <si>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</si>
  <si>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</si>
  <si>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</si>
  <si>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</si>
  <si>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</si>
  <si>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</si>
  <si>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</si>
  <si>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</si>
  <si>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</si>
  <si>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</si>
  <si>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</si>
  <si>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</si>
  <si>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</si>
  <si>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</si>
  <si>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</si>
  <si>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</si>
  <si>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</si>
  <si>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</si>
  <si>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</si>
  <si>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</si>
  <si>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</si>
  <si>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</si>
  <si>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</si>
  <si>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</si>
  <si>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</si>
  <si>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</si>
  <si>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</si>
  <si>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</si>
  <si>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</si>
  <si>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</si>
  <si>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</si>
  <si>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</si>
  <si>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</si>
  <si>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</si>
  <si>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</si>
  <si>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</si>
  <si>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</si>
  <si>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</si>
  <si>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</si>
  <si>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</si>
  <si>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</si>
  <si>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</si>
  <si>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</si>
  <si>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</si>
  <si>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</si>
  <si>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</si>
  <si>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</si>
  <si>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</si>
  <si>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</si>
  <si>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</si>
  <si>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</si>
  <si>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</si>
  <si>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</si>
  <si>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</si>
  <si>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</si>
  <si>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</si>
  <si>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</si>
  <si>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</si>
  <si>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</si>
  <si>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</si>
  <si>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</si>
  <si>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</si>
  <si>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</si>
  <si>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</si>
  <si>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</si>
  <si>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</si>
  <si>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</si>
  <si>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</si>
  <si>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</si>
  <si>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</si>
  <si>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</si>
  <si>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</si>
  <si>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</si>
  <si>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</si>
  <si>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</si>
  <si>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</si>
  <si>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</si>
  <si>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</si>
  <si>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</si>
  <si>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</si>
  <si>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</si>
  <si>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</si>
  <si>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</si>
  <si>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</si>
  <si>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</si>
  <si>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</si>
  <si>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</si>
  <si>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</si>
  <si>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</si>
  <si>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</si>
  <si>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</si>
  <si>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</si>
  <si>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</si>
  <si>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</si>
  <si>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</si>
  <si>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</si>
  <si>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</si>
  <si>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</si>
  <si>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</si>
  <si>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</si>
  <si>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</si>
  <si>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</si>
  <si>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</si>
  <si>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</si>
  <si>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</si>
  <si>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</si>
  <si>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</si>
  <si>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</si>
  <si>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</si>
  <si>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</si>
  <si>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</si>
  <si>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</si>
  <si>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</si>
  <si>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</si>
  <si>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</si>
  <si>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</si>
  <si>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</si>
  <si>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</si>
  <si>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</si>
  <si>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</si>
  <si>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</si>
  <si>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</si>
  <si>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</si>
  <si>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</si>
  <si>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</si>
  <si>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</si>
  <si>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</si>
  <si>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</si>
  <si>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</si>
  <si>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</si>
  <si>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</si>
  <si>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</si>
  <si>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</si>
  <si>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</si>
  <si>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</si>
  <si>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</si>
  <si>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</si>
  <si>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</si>
  <si>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</si>
  <si>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</si>
  <si>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</si>
  <si>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</si>
  <si>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</si>
  <si>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</si>
  <si>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</si>
  <si>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</si>
  <si>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</si>
  <si>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</si>
  <si>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</si>
  <si>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</si>
  <si>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</si>
  <si>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</si>
  <si>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</si>
  <si>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</si>
  <si>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</si>
  <si>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</si>
  <si>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</si>
  <si>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</si>
  <si>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</si>
  <si>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</si>
  <si>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</si>
  <si>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</si>
  <si>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</si>
  <si>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</si>
  <si>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</si>
  <si>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</si>
  <si>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</si>
  <si>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</si>
  <si>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</si>
  <si>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</si>
  <si>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</si>
  <si>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</si>
  <si>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</si>
  <si>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</si>
  <si>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</si>
  <si>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</si>
  <si>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</si>
  <si>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</si>
  <si>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</si>
  <si>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</si>
  <si>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</si>
  <si>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</si>
  <si>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</si>
  <si>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</si>
  <si>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</si>
  <si>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</si>
  <si>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</si>
  <si>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</si>
  <si>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</si>
  <si>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</si>
  <si>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</si>
  <si>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</si>
  <si>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</si>
  <si>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</si>
  <si>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</si>
  <si>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</si>
  <si>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</si>
  <si>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</si>
  <si>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</si>
  <si>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</si>
  <si>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</si>
  <si>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</si>
  <si>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</si>
  <si>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</si>
  <si>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</si>
  <si>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</si>
  <si>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</si>
  <si>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</si>
  <si>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</si>
  <si>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</si>
  <si>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</si>
  <si>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</si>
  <si>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</si>
  <si>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</si>
  <si>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</si>
  <si>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</si>
  <si>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</si>
  <si>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</si>
  <si>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</si>
  <si>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</si>
  <si>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</si>
  <si>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</si>
  <si>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</si>
  <si>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</si>
  <si>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</si>
  <si>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</si>
  <si>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</si>
  <si>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</si>
  <si>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</si>
  <si>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</si>
  <si>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</si>
  <si>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</si>
  <si>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</si>
  <si>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</si>
  <si>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</si>
  <si>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</si>
  <si>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</si>
  <si>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</si>
  <si>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</si>
  <si>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</si>
  <si>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</si>
  <si>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</si>
  <si>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</si>
  <si>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</si>
  <si>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</si>
  <si>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</si>
  <si>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</si>
  <si>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</si>
  <si>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</si>
  <si>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</si>
  <si>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</si>
  <si>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</si>
  <si>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</si>
  <si>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</si>
  <si>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</si>
  <si>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</si>
  <si>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</si>
  <si>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</si>
  <si>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</si>
  <si>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</si>
  <si>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</si>
  <si>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</si>
  <si>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</si>
  <si>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</si>
  <si>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</si>
  <si>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</si>
  <si>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</si>
  <si>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</si>
  <si>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</si>
  <si>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</si>
  <si>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</si>
  <si>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</si>
  <si>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</si>
  <si>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</si>
  <si>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</si>
  <si>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</si>
  <si>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</si>
  <si>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</si>
  <si>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</si>
  <si>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</si>
  <si>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</si>
  <si>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</si>
  <si>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</si>
  <si>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</si>
  <si>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</si>
  <si>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</si>
  <si>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</si>
  <si>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</si>
  <si>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</si>
  <si>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</si>
  <si>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</si>
  <si>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</si>
  <si>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</si>
  <si>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</si>
  <si>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</si>
  <si>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</si>
  <si>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</si>
  <si>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</si>
  <si>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</si>
  <si>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</si>
  <si>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</si>
  <si>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</si>
  <si>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</si>
  <si>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</si>
  <si>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</si>
  <si>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</si>
  <si>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</si>
  <si>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</si>
  <si>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</si>
  <si>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</si>
  <si>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</si>
  <si>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</si>
  <si>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</si>
  <si>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</si>
  <si>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</si>
  <si>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</si>
  <si>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</si>
  <si>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</si>
  <si>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</si>
  <si>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</si>
  <si>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</si>
  <si>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</si>
  <si>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</si>
  <si>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</si>
  <si>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</si>
  <si>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</si>
  <si>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</si>
  <si>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</si>
  <si>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</si>
  <si>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</si>
  <si>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</si>
  <si>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</si>
  <si>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</si>
  <si>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</si>
  <si>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</si>
  <si>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</si>
  <si>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</si>
  <si>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</si>
  <si>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</si>
  <si>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</si>
  <si>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</si>
  <si>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</si>
  <si>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</si>
  <si>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</si>
  <si>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</si>
  <si>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</si>
  <si>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</si>
  <si>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</si>
  <si>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</si>
  <si>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</si>
  <si>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</si>
  <si>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</si>
  <si>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</si>
  <si>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</si>
  <si>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</si>
  <si>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</si>
  <si>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</si>
  <si>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</si>
  <si>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</si>
  <si>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</si>
  <si>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</si>
  <si>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</si>
  <si>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</si>
  <si>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</si>
  <si>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</si>
  <si>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</si>
  <si>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</si>
  <si>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</si>
  <si>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</si>
  <si>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</si>
  <si>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</si>
  <si>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</si>
  <si>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</si>
  <si>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</si>
  <si>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</si>
  <si>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</si>
  <si>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</si>
  <si>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</si>
  <si>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</si>
  <si>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</si>
  <si>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</si>
  <si>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</si>
  <si>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</si>
  <si>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</si>
  <si>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</si>
  <si>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</si>
  <si>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</si>
  <si>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</si>
  <si>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</si>
  <si>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</si>
  <si>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</si>
  <si>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</si>
  <si>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</si>
  <si>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</si>
  <si>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</si>
  <si>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</si>
  <si>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</si>
  <si>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</si>
  <si>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</si>
  <si>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</si>
  <si>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</si>
  <si>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</si>
  <si>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</si>
  <si>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</si>
  <si>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</si>
  <si>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</si>
  <si>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</si>
  <si>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</si>
  <si>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</si>
  <si>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</si>
  <si>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</si>
  <si>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</si>
  <si>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</si>
  <si>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</si>
  <si>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</si>
  <si>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</si>
  <si>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</si>
  <si>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</si>
  <si>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</si>
  <si>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</si>
  <si>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</si>
  <si>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</si>
  <si>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</si>
  <si>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</si>
  <si>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</si>
  <si>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</si>
  <si>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</si>
  <si>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</si>
  <si>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</si>
  <si>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</si>
  <si>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</si>
  <si>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</si>
  <si>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</si>
  <si>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</si>
  <si>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</si>
  <si>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</si>
  <si>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</si>
  <si>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</si>
  <si>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</si>
  <si>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</si>
  <si>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</si>
  <si>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</si>
  <si>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</si>
  <si>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</si>
  <si>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</si>
  <si>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</si>
  <si>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</si>
  <si>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</si>
  <si>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</si>
  <si>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</si>
  <si>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</si>
  <si>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</si>
  <si>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</si>
  <si>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</si>
  <si>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</si>
  <si>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</si>
  <si>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</si>
  <si>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</si>
  <si>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</si>
  <si>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</si>
  <si>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</si>
  <si>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</si>
  <si>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</si>
  <si>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</si>
  <si>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</si>
  <si>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</si>
  <si>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</si>
  <si>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</si>
  <si>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</si>
  <si>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</si>
  <si>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</si>
  <si>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</si>
  <si>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</si>
  <si>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</si>
  <si>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</si>
  <si>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</si>
  <si>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</si>
  <si>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</si>
  <si>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</si>
  <si>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</si>
  <si>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</si>
  <si>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</si>
  <si>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</si>
  <si>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</si>
  <si>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</si>
  <si>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</si>
  <si>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</si>
  <si>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</si>
  <si>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</si>
  <si>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</si>
  <si>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</si>
  <si>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</si>
  <si>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</si>
  <si>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</si>
  <si>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</si>
  <si>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</si>
  <si>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</si>
  <si>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</si>
  <si>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</si>
  <si>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</si>
  <si>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</si>
  <si>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</si>
  <si>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</si>
  <si>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</si>
  <si>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</si>
  <si>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</si>
  <si>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</si>
  <si>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</si>
  <si>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</si>
  <si>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</si>
  <si>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</si>
  <si>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</si>
  <si>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</si>
  <si>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</si>
  <si>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</si>
  <si>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</si>
  <si>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</si>
  <si>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</si>
  <si>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</si>
  <si>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</si>
  <si>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</si>
  <si>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</si>
  <si>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</si>
  <si>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</si>
  <si>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</si>
  <si>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</si>
  <si>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</si>
  <si>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</si>
  <si>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</si>
  <si>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</si>
  <si>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</si>
  <si>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</si>
  <si>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</si>
  <si>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</si>
  <si>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</si>
  <si>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</si>
  <si>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</si>
  <si>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</si>
  <si>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</si>
  <si>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</si>
  <si>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</si>
  <si>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</si>
  <si>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</si>
  <si>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</si>
  <si>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</si>
  <si>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</si>
  <si>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</si>
  <si>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</si>
  <si>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</si>
  <si>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</si>
  <si>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</si>
  <si>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</si>
  <si>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</si>
  <si>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</si>
  <si>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</si>
  <si>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</si>
  <si>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</si>
  <si>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</si>
  <si>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</si>
  <si>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</si>
  <si>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</si>
  <si>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</si>
  <si>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</si>
  <si>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</si>
  <si>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</si>
  <si>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</si>
  <si>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</si>
  <si>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</si>
  <si>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</si>
  <si>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</si>
  <si>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</si>
  <si>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</si>
  <si>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</si>
  <si>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</si>
  <si>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</si>
  <si>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</si>
  <si>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</si>
  <si>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</si>
  <si>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</si>
  <si>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</si>
  <si>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</si>
  <si>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</si>
  <si>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</si>
  <si>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</si>
  <si>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</si>
  <si>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</si>
  <si>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</si>
  <si>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</si>
  <si>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</si>
  <si>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</si>
  <si>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</si>
  <si>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</si>
  <si>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</si>
  <si>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</si>
  <si>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</si>
  <si>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</si>
  <si>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</si>
  <si>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</si>
  <si>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</si>
  <si>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</si>
  <si>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</si>
  <si>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</si>
  <si>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</si>
  <si>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</si>
  <si>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</si>
  <si>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</si>
  <si>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</si>
  <si>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</si>
  <si>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</si>
  <si>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</si>
  <si>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</si>
  <si>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</si>
  <si>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</si>
  <si>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</si>
  <si>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</si>
  <si>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</si>
  <si>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</si>
  <si>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</si>
  <si>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</si>
  <si>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</si>
  <si>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</si>
  <si>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</si>
  <si>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</si>
  <si>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</si>
  <si>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</si>
  <si>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</si>
  <si>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</si>
  <si>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</si>
  <si>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</si>
  <si>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</si>
  <si>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</si>
  <si>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</si>
  <si>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</si>
  <si>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</si>
  <si>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</si>
  <si>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</si>
  <si>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</si>
  <si>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</si>
  <si>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</si>
  <si>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</si>
  <si>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</si>
  <si>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</si>
  <si>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</si>
  <si>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</si>
  <si>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</si>
  <si>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</si>
  <si>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</si>
  <si>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</si>
  <si>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</si>
  <si>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</si>
  <si>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</si>
  <si>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</si>
  <si>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</si>
  <si>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</si>
  <si>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</si>
  <si>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</si>
  <si>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</si>
  <si>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</si>
  <si>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</si>
  <si>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</si>
  <si>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</si>
  <si>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</si>
  <si>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</si>
  <si>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</si>
  <si>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</si>
  <si>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</si>
  <si>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</si>
  <si>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</si>
  <si>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</si>
  <si>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</si>
  <si>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</si>
  <si>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</si>
  <si>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</si>
  <si>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</si>
  <si>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</si>
  <si>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</si>
  <si>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</si>
  <si>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</si>
  <si>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</si>
  <si>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</si>
  <si>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</si>
  <si>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</si>
  <si>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</si>
  <si>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</si>
  <si>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</si>
  <si>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</si>
  <si>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</si>
  <si>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</si>
  <si>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</si>
  <si>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</si>
  <si>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</si>
  <si>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</si>
  <si>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</si>
  <si>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</si>
  <si>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</si>
  <si>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</si>
  <si>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</si>
  <si>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</si>
  <si>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</si>
  <si>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</si>
  <si>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</si>
  <si>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</si>
  <si>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</si>
  <si>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</si>
  <si>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</si>
  <si>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</si>
  <si>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</si>
  <si>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</si>
  <si>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</si>
  <si>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</si>
  <si>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</si>
  <si>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</si>
  <si>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</si>
  <si>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</si>
  <si>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</si>
  <si>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</si>
  <si>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</si>
  <si>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</si>
  <si>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</si>
  <si>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</si>
  <si>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</si>
  <si>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</si>
  <si>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</si>
  <si>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</si>
  <si>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</si>
  <si>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</si>
  <si>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</si>
  <si>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</si>
  <si>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</si>
  <si>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</si>
  <si>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</si>
  <si>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</si>
  <si>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</si>
  <si>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</si>
  <si>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</si>
  <si>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</si>
  <si>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</si>
  <si>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</si>
  <si>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</si>
  <si>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</si>
  <si>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</si>
  <si>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</si>
  <si>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</si>
  <si>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</si>
  <si>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</si>
  <si>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</si>
  <si>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</si>
  <si>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</si>
  <si>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</si>
  <si>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</si>
  <si>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</si>
  <si>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</si>
  <si>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</si>
  <si>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</si>
  <si>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</si>
  <si>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</si>
  <si>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</si>
  <si>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</si>
  <si>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</si>
  <si>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</si>
  <si>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</si>
  <si>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</si>
  <si>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</si>
  <si>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</si>
  <si>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</si>
  <si>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</si>
  <si>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</si>
  <si>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</si>
  <si>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</si>
  <si>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</si>
  <si>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</si>
  <si>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</si>
  <si>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</si>
  <si>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</si>
  <si>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</si>
  <si>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</si>
  <si>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</si>
  <si>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</si>
  <si>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</si>
  <si>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</si>
  <si>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</si>
  <si>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</si>
  <si>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</si>
  <si>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</si>
  <si>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</si>
  <si>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</si>
  <si>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</si>
  <si>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</si>
  <si>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</si>
  <si>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</si>
  <si>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</si>
  <si>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</si>
  <si>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</si>
  <si>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</si>
  <si>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</si>
  <si>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</si>
  <si>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</si>
  <si>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</si>
  <si>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</si>
  <si>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</si>
  <si>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</si>
  <si>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</si>
  <si>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</si>
  <si>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</si>
  <si>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</si>
  <si>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</si>
  <si>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</si>
  <si>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</si>
  <si>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</si>
  <si>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</si>
  <si>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</si>
  <si>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</si>
  <si>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</si>
  <si>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</si>
  <si>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</si>
  <si>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</si>
  <si>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</si>
  <si>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</si>
  <si>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</si>
  <si>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</si>
  <si>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</si>
  <si>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</si>
  <si>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</si>
  <si>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</si>
  <si>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</si>
  <si>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</si>
  <si>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</si>
  <si>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</si>
  <si>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</si>
  <si>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</si>
  <si>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</si>
  <si>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</si>
  <si>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</si>
  <si>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</si>
  <si>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</si>
  <si>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</si>
  <si>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</si>
  <si>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</si>
  <si>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</si>
  <si>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</si>
  <si>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</si>
  <si>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</si>
  <si>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</si>
  <si>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</si>
  <si>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</si>
  <si>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</si>
  <si>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</si>
  <si>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</si>
  <si>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</si>
  <si>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</si>
  <si>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</si>
  <si>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</si>
  <si>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</si>
  <si>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</si>
  <si>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</si>
  <si>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</si>
  <si>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</si>
  <si>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</si>
  <si>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</si>
  <si>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</si>
  <si>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</si>
  <si>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</si>
  <si>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</si>
  <si>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</si>
  <si>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</si>
  <si>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</si>
  <si>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</si>
  <si>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</si>
  <si>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</si>
  <si>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</si>
  <si>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</si>
  <si>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</si>
  <si>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</si>
  <si>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</si>
  <si>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</si>
  <si>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</si>
  <si>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</si>
  <si>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</si>
  <si>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</si>
  <si>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</si>
  <si>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</si>
  <si>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</si>
  <si>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</si>
  <si>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</si>
  <si>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</si>
  <si>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</si>
  <si>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</si>
  <si>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</si>
  <si>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</si>
  <si>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</si>
  <si>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</si>
  <si>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</si>
  <si>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</si>
  <si>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</si>
  <si>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</si>
  <si>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</si>
  <si>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</si>
  <si>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</si>
  <si>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</si>
  <si>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</si>
  <si>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</si>
  <si>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</si>
  <si>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</si>
  <si>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</si>
  <si>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</si>
  <si>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</si>
  <si>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</si>
  <si>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</si>
  <si>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</si>
  <si>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</si>
  <si>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</si>
  <si>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</si>
  <si>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</si>
  <si>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</si>
  <si>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</si>
  <si>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</si>
  <si>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</si>
  <si>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</si>
  <si>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</si>
  <si>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</si>
  <si>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</si>
  <si>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</si>
  <si>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</si>
  <si>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</si>
  <si>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</si>
  <si>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</si>
  <si>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</si>
  <si>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</si>
  <si>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</si>
  <si>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</si>
  <si>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</si>
  <si>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</si>
  <si>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</si>
  <si>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</si>
  <si>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</si>
  <si>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</si>
  <si>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</si>
  <si>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</si>
  <si>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</si>
  <si>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</si>
  <si>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</si>
  <si>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</si>
  <si>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</si>
  <si>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</si>
  <si>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</si>
  <si>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</si>
  <si>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</si>
  <si>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</si>
  <si>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</si>
  <si>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</si>
  <si>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</si>
  <si>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</si>
  <si>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</si>
  <si>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</si>
  <si>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</si>
  <si>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</si>
  <si>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</si>
  <si>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</si>
  <si>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</si>
  <si>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</si>
  <si>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</si>
  <si>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</si>
  <si>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</si>
  <si>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</si>
  <si>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</si>
  <si>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</si>
  <si>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</si>
  <si>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</si>
  <si>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</si>
  <si>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</si>
  <si>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</si>
  <si>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</si>
  <si>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</si>
  <si>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</si>
  <si>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</si>
  <si>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</si>
  <si>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</si>
  <si>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</si>
  <si>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</si>
  <si>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</si>
  <si>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</si>
  <si>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</si>
  <si>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</si>
  <si>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</si>
  <si>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</si>
  <si>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</si>
  <si>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</si>
  <si>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</si>
  <si>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</si>
  <si>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</si>
  <si>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</si>
  <si>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</si>
  <si>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</si>
  <si>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</si>
  <si>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</si>
  <si>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</si>
  <si>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</si>
  <si>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</si>
  <si>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</si>
  <si>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</si>
  <si>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</si>
  <si>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</si>
  <si>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</si>
  <si>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</si>
  <si>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</si>
  <si>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</si>
  <si>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</si>
  <si>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</si>
  <si>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</si>
  <si>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</si>
  <si>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</si>
  <si>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</si>
  <si>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</si>
  <si>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</si>
  <si>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</si>
  <si>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</si>
  <si>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</si>
  <si>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</si>
  <si>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</si>
  <si>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</si>
  <si>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</si>
  <si>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</si>
  <si>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</si>
  <si>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</si>
  <si>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</si>
  <si>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</si>
  <si>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</si>
  <si>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</si>
  <si>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</si>
  <si>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</si>
  <si>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</si>
  <si>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</si>
  <si>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</si>
  <si>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</si>
  <si>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</si>
  <si>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</si>
  <si>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</si>
  <si>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</si>
  <si>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</si>
  <si>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</si>
  <si>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</si>
  <si>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</si>
  <si>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</si>
  <si>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</si>
  <si>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</si>
  <si>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</si>
  <si>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</si>
  <si>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</si>
  <si>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</si>
  <si>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</si>
  <si>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</si>
  <si>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</si>
  <si>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</si>
  <si>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</si>
  <si>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</si>
  <si>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</si>
  <si>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</si>
  <si>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</si>
  <si>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</si>
  <si>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</si>
  <si>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</si>
  <si>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</si>
  <si>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</si>
  <si>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</si>
  <si>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</si>
  <si>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</si>
  <si>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</si>
  <si>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</si>
  <si>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</si>
  <si>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</si>
  <si>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</si>
  <si>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</si>
  <si>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</si>
  <si>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</si>
  <si>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</si>
  <si>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</si>
  <si>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</si>
  <si>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</si>
  <si>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</si>
  <si>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</si>
  <si>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</si>
  <si>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</si>
  <si>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</si>
  <si>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</si>
  <si>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</si>
  <si>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</si>
  <si>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</si>
  <si>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</si>
  <si>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</si>
  <si>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</si>
  <si>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</si>
  <si>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</si>
  <si>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</si>
  <si>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</si>
  <si>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</si>
  <si>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</si>
  <si>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</si>
  <si>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</si>
  <si>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</si>
  <si>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</si>
  <si>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</si>
  <si>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</si>
  <si>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</si>
  <si>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</si>
  <si>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</si>
  <si>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</si>
  <si>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</si>
  <si>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</si>
  <si>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</si>
  <si>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</si>
  <si>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</si>
  <si>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</si>
  <si>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</si>
  <si>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</si>
  <si>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</si>
  <si>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</si>
  <si>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</si>
  <si>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</si>
  <si>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</si>
  <si>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</si>
  <si>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</si>
  <si>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</si>
  <si>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</si>
  <si>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</si>
  <si>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</si>
  <si>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</si>
  <si>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</si>
  <si>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</si>
  <si>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</si>
  <si>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</si>
  <si>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</si>
  <si>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</si>
  <si>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</si>
  <si>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</si>
  <si>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</si>
  <si>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</si>
  <si>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</si>
  <si>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</si>
  <si>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</si>
  <si>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</si>
  <si>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</si>
  <si>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</si>
  <si>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</si>
  <si>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</si>
  <si>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</si>
  <si>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</si>
  <si>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</si>
  <si>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</si>
  <si>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</si>
  <si>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</si>
  <si>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</si>
  <si>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</si>
  <si>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</si>
  <si>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</si>
  <si>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</si>
  <si>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</si>
  <si>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</si>
  <si>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</si>
  <si>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</si>
  <si>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</si>
  <si>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</si>
  <si>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</si>
  <si>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</si>
  <si>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</si>
  <si>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</si>
  <si>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</si>
  <si>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</si>
  <si>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</si>
  <si>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</si>
  <si>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</si>
  <si>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</si>
  <si>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</si>
  <si>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</si>
  <si>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</si>
  <si>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</si>
  <si>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</si>
  <si>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</si>
  <si>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</si>
  <si>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</si>
  <si>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</si>
  <si>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</si>
  <si>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</si>
  <si>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</si>
  <si>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</si>
  <si>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</si>
  <si>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</si>
  <si>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</si>
  <si>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</si>
  <si>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</si>
  <si>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</si>
  <si>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</si>
  <si>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</si>
  <si>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</si>
  <si>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</si>
  <si>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</si>
  <si>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</si>
  <si>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</si>
  <si>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</si>
  <si>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</si>
  <si>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</si>
  <si>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</si>
  <si>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</si>
  <si>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</si>
  <si>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</si>
  <si>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</si>
  <si>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</si>
  <si>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</si>
  <si>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</si>
  <si>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</si>
  <si>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</si>
  <si>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</si>
  <si>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</si>
  <si>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</si>
  <si>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</si>
  <si>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</si>
  <si>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</si>
  <si>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</si>
  <si>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</si>
  <si>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</si>
  <si>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</si>
  <si>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</si>
  <si>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</si>
  <si>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</si>
  <si>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</si>
  <si>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</si>
  <si>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</si>
  <si>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</si>
  <si>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</si>
  <si>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</si>
  <si>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</si>
  <si>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</si>
  <si>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</si>
  <si>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</si>
  <si>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</si>
  <si>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</si>
  <si>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</si>
  <si>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</si>
  <si>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</si>
  <si>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</si>
  <si>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</si>
  <si>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</si>
  <si>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</si>
  <si>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</si>
  <si>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</si>
  <si>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</si>
  <si>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</si>
  <si>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</si>
  <si>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</si>
  <si>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</si>
  <si>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</si>
  <si>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</si>
  <si>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</si>
  <si>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</si>
  <si>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</si>
  <si>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</si>
  <si>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</si>
  <si>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</si>
  <si>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</si>
  <si>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</si>
  <si>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</si>
  <si>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</si>
  <si>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</si>
  <si>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</si>
  <si>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</si>
  <si>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</si>
  <si>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</si>
  <si>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</si>
  <si>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</si>
  <si>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</si>
  <si>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</si>
  <si>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</si>
  <si>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</si>
  <si>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</si>
  <si>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</si>
  <si>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</si>
  <si>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</si>
  <si>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</si>
  <si>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</si>
  <si>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</si>
  <si>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</si>
  <si>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</si>
  <si>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</si>
  <si>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</si>
  <si>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</si>
  <si>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</si>
  <si>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</si>
  <si>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</si>
  <si>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</si>
  <si>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</si>
  <si>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</si>
  <si>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</si>
  <si>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</si>
  <si>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</si>
  <si>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</si>
  <si>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</si>
  <si>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</si>
  <si>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</si>
  <si>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</si>
  <si>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</si>
  <si>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</si>
  <si>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</si>
  <si>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</si>
  <si>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</si>
  <si>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</si>
  <si>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</si>
  <si>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</si>
  <si>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</si>
  <si>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</si>
  <si>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</si>
  <si>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</si>
  <si>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</si>
  <si>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</si>
  <si>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</si>
  <si>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</si>
  <si>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</si>
  <si>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</si>
  <si>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</si>
  <si>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</si>
  <si>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</si>
  <si>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</si>
  <si>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</si>
  <si>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</si>
  <si>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</si>
  <si>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</si>
  <si>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</si>
  <si>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</si>
  <si>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</si>
  <si>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</si>
  <si>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</si>
  <si>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</si>
  <si>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</si>
  <si>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</si>
  <si>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</si>
  <si>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</si>
  <si>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</si>
  <si>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</si>
  <si>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</si>
  <si>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</si>
  <si>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</si>
  <si>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</si>
  <si>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</si>
  <si>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</si>
  <si>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</si>
  <si>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</si>
  <si>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</si>
  <si>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</si>
  <si>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</si>
  <si>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</si>
  <si>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</si>
  <si>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</si>
  <si>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</si>
  <si>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</si>
  <si>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</si>
  <si>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</si>
  <si>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</si>
  <si>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</si>
  <si>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</si>
  <si>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</si>
  <si>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</si>
  <si>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</si>
  <si>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</si>
  <si>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</si>
  <si>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</si>
  <si>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</si>
  <si>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</si>
  <si>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</si>
  <si>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</si>
  <si>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</si>
  <si>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</si>
  <si>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</si>
  <si>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</si>
  <si>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</si>
  <si>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</si>
  <si>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</si>
  <si>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</si>
  <si>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</si>
  <si>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</si>
  <si>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</si>
  <si>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</si>
  <si>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</si>
  <si>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</si>
  <si>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</si>
  <si>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</si>
  <si>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</si>
  <si>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</si>
  <si>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</si>
  <si>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</si>
  <si>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</si>
  <si>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</si>
  <si>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</si>
  <si>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</si>
  <si>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</si>
  <si>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</si>
  <si>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</si>
  <si>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</si>
  <si>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</si>
  <si>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</si>
  <si>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</si>
  <si>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</si>
  <si>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</si>
  <si>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</si>
  <si>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</si>
  <si>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</si>
  <si>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</si>
  <si>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</si>
  <si>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</si>
  <si>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</si>
  <si>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</si>
  <si>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</si>
  <si>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</si>
  <si>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</si>
  <si>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</si>
  <si>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</si>
  <si>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</si>
  <si>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</si>
  <si>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</si>
  <si>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</si>
  <si>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</si>
  <si>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</si>
  <si>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</si>
  <si>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</si>
  <si>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</si>
  <si>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</si>
  <si>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</si>
  <si>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</si>
  <si>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</si>
  <si>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</si>
  <si>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</si>
  <si>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</si>
  <si>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</si>
  <si>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</si>
  <si>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</si>
  <si>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</si>
  <si>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</si>
  <si>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</si>
  <si>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</si>
  <si>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</si>
  <si>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</si>
  <si>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</si>
  <si>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</si>
  <si>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</si>
  <si>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</si>
  <si>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</si>
  <si>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</si>
  <si>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</si>
  <si>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</si>
  <si>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</si>
  <si>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</si>
  <si>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</si>
  <si>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</si>
  <si>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</si>
  <si>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</si>
  <si>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</si>
  <si>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</si>
  <si>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</si>
  <si>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</si>
  <si>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</si>
  <si>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</si>
  <si>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</si>
  <si>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</si>
  <si>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</si>
  <si>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</si>
  <si>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</si>
  <si>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</si>
  <si>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</si>
  <si>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</si>
  <si>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</si>
  <si>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</si>
  <si>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</si>
  <si>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</si>
  <si>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</si>
  <si>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</si>
  <si>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</si>
  <si>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</si>
  <si>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</si>
  <si>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</si>
  <si>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</si>
  <si>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</si>
  <si>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</si>
  <si>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</si>
  <si>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</si>
  <si>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</si>
  <si>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</si>
  <si>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</si>
  <si>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</si>
  <si>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</si>
  <si>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</si>
  <si>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</si>
  <si>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</si>
  <si>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</si>
  <si>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</si>
  <si>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</si>
  <si>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</si>
  <si>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</si>
  <si>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</si>
  <si>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</si>
  <si>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</si>
  <si>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</si>
  <si>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</si>
  <si>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</si>
  <si>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</si>
  <si>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</si>
  <si>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</si>
  <si>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</si>
  <si>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</si>
  <si>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</si>
  <si>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</si>
  <si>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</si>
  <si>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</si>
  <si>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</si>
  <si>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</si>
  <si>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</si>
  <si>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</si>
  <si>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</si>
  <si>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</si>
  <si>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</si>
  <si>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</si>
  <si>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</si>
  <si>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</si>
  <si>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</si>
  <si>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</si>
  <si>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</si>
  <si>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</si>
  <si>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</si>
  <si>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</si>
  <si>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</si>
  <si>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</si>
  <si>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</si>
  <si>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</si>
  <si>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</si>
  <si>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</si>
  <si>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</si>
  <si>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</si>
  <si>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</si>
  <si>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</si>
  <si>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</si>
  <si>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</si>
  <si>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</si>
  <si>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</si>
  <si>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</si>
  <si>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</si>
  <si>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</si>
  <si>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</si>
  <si>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</si>
  <si>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</si>
  <si>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</si>
  <si>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</si>
  <si>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</si>
  <si>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</si>
  <si>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</si>
  <si>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</si>
  <si>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</si>
  <si>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</si>
  <si>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</si>
  <si>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</si>
  <si>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</si>
  <si>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</si>
  <si>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</si>
  <si>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</si>
  <si>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</si>
  <si>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</si>
  <si>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</si>
  <si>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</si>
  <si>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</si>
  <si>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</si>
  <si>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</si>
  <si>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</si>
  <si>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</si>
  <si>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</si>
  <si>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</si>
  <si>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</si>
  <si>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</si>
  <si>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</si>
  <si>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</si>
  <si>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</si>
  <si>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</si>
  <si>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</si>
  <si>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</si>
  <si>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</si>
  <si>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</si>
  <si>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</si>
  <si>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</si>
  <si>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</si>
  <si>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</si>
  <si>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</si>
  <si>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</si>
  <si>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</si>
  <si>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</si>
  <si>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</si>
  <si>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</si>
  <si>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</si>
  <si>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</si>
  <si>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</si>
  <si>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</si>
  <si>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</si>
  <si>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</si>
  <si>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</si>
  <si>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</si>
  <si>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</si>
  <si>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</si>
  <si>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</si>
  <si>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</si>
  <si>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</si>
  <si>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</si>
  <si>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</si>
  <si>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</si>
  <si>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</si>
  <si>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</si>
  <si>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</si>
  <si>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</si>
  <si>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</si>
  <si>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</si>
  <si>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</si>
  <si>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</si>
  <si>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</si>
  <si>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</si>
  <si>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</si>
  <si>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</si>
  <si>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</si>
  <si>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</si>
  <si>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</si>
  <si>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</si>
  <si>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</si>
  <si>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</si>
  <si>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</si>
  <si>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</si>
  <si>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</si>
  <si>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</si>
  <si>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</si>
  <si>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</si>
  <si>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</si>
  <si>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</si>
  <si>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</si>
  <si>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</si>
  <si>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</si>
  <si>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</si>
  <si>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</si>
  <si>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</si>
  <si>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</si>
  <si>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</si>
  <si>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</si>
  <si>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</si>
  <si>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</si>
  <si>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</si>
  <si>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</si>
  <si>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</si>
  <si>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</si>
  <si>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</si>
  <si>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</si>
  <si>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</si>
  <si>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</si>
  <si>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</si>
  <si>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</si>
  <si>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</si>
  <si>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</si>
  <si>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</si>
  <si>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</si>
  <si>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</si>
  <si>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</si>
  <si>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</si>
  <si>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</si>
  <si>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</si>
  <si>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</si>
  <si>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</si>
  <si>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</si>
  <si>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</si>
  <si>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</si>
  <si>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</si>
  <si>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</si>
  <si>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</si>
  <si>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</si>
  <si>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</si>
  <si>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</si>
  <si>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</si>
  <si>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</si>
  <si>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</si>
  <si>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</si>
  <si>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</si>
  <si>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</si>
  <si>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</si>
  <si>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</si>
  <si>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</si>
  <si>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</si>
  <si>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</si>
  <si>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</si>
  <si>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</si>
  <si>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</si>
  <si>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</si>
  <si>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</si>
  <si>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</si>
  <si>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</si>
  <si>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</si>
  <si>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</si>
  <si>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</si>
  <si>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</si>
  <si>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</si>
  <si>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</si>
  <si>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</si>
  <si>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</si>
  <si>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</si>
  <si>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</si>
  <si>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</si>
  <si>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</si>
  <si>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</si>
  <si>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</si>
  <si>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</si>
  <si>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</si>
  <si>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</si>
  <si>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</si>
  <si>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</si>
  <si>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</si>
  <si>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</si>
  <si>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</si>
  <si>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</si>
  <si>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</si>
  <si>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</si>
  <si>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</si>
  <si>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</si>
  <si>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</si>
  <si>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</si>
  <si>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</si>
  <si>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</si>
  <si>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</si>
  <si>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</si>
  <si>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</si>
  <si>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</si>
  <si>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</si>
  <si>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</si>
  <si>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</si>
  <si>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</si>
  <si>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</si>
  <si>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</si>
  <si>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</si>
  <si>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</si>
  <si>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</si>
  <si>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</si>
  <si>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</si>
  <si>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</si>
  <si>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</si>
  <si>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</si>
  <si>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</si>
  <si>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</si>
  <si>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</si>
  <si>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</si>
  <si>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</si>
  <si>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</si>
  <si>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</si>
  <si>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</si>
  <si>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</si>
  <si>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</si>
  <si>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</si>
  <si>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</si>
  <si>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</si>
  <si>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</si>
  <si>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</si>
  <si>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</si>
  <si>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</si>
  <si>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</si>
  <si>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</si>
  <si>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</si>
  <si>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</si>
  <si>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</si>
  <si>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</si>
  <si>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</si>
  <si>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</si>
  <si>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</si>
  <si>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</si>
  <si>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</si>
  <si>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</si>
  <si>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</si>
  <si>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</si>
  <si>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</si>
  <si>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</si>
  <si>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</si>
  <si>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</si>
  <si>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</si>
  <si>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</si>
  <si>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</si>
  <si>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</si>
  <si>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</si>
  <si>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</si>
  <si>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</si>
  <si>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</si>
  <si>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</si>
  <si>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</si>
  <si>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</si>
  <si>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</si>
  <si>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</si>
  <si>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</si>
  <si>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</si>
  <si>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</si>
  <si>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</si>
  <si>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</si>
  <si>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</si>
  <si>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</si>
  <si>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</si>
  <si>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</si>
  <si>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</si>
  <si>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</si>
  <si>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</si>
  <si>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</si>
  <si>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</si>
  <si>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</si>
  <si>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</si>
  <si>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</si>
  <si>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</si>
  <si>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</si>
  <si>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</si>
  <si>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</si>
  <si>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</si>
  <si>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</si>
  <si>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</si>
  <si>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</si>
  <si>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</si>
  <si>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</si>
  <si>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</si>
  <si>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</si>
  <si>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</si>
  <si>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</si>
  <si>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</si>
  <si>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</si>
  <si>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</si>
  <si>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</si>
  <si>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</si>
  <si>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</si>
  <si>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</si>
  <si>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</si>
  <si>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</si>
  <si>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</si>
  <si>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</si>
  <si>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</si>
  <si>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</si>
  <si>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</si>
  <si>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</si>
  <si>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</si>
  <si>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</si>
  <si>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</si>
  <si>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</si>
  <si>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</si>
  <si>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</si>
  <si>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</si>
  <si>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</si>
  <si>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</si>
  <si>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</si>
  <si>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</si>
  <si>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</si>
  <si>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</si>
  <si>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</si>
  <si>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</si>
  <si>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</si>
  <si>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</si>
  <si>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</si>
  <si>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</si>
  <si>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</si>
  <si>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</si>
  <si>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</si>
  <si>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</si>
  <si>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</si>
  <si>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</si>
  <si>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</si>
  <si>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</si>
  <si>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</si>
  <si>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</si>
  <si>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</si>
  <si>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</si>
  <si>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</si>
  <si>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</si>
  <si>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</si>
  <si>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</si>
  <si>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</si>
  <si>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</si>
  <si>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</si>
  <si>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</si>
  <si>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</si>
  <si>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</si>
  <si>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</si>
  <si>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</si>
  <si>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</si>
  <si>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</si>
  <si>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</si>
  <si>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</si>
  <si>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</si>
  <si>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</si>
  <si>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</si>
  <si>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</si>
  <si>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</si>
  <si>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</si>
  <si>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</si>
  <si>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</si>
  <si>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</si>
  <si>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</si>
  <si>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</si>
  <si>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</si>
  <si>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</si>
  <si>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</si>
  <si>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</si>
  <si>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</si>
  <si>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</si>
  <si>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</si>
  <si>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</si>
  <si>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</si>
  <si>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</si>
  <si>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</si>
  <si>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</si>
  <si>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</si>
  <si>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</si>
  <si>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</si>
  <si>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</si>
  <si>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</si>
  <si>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</si>
  <si>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</si>
  <si>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</si>
  <si>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</si>
  <si>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</si>
  <si>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</si>
  <si>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</si>
  <si>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</si>
  <si>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</si>
  <si>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</si>
  <si>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</si>
  <si>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</si>
  <si>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</si>
  <si>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</si>
  <si>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</si>
  <si>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</si>
  <si>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</si>
  <si>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</si>
  <si>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</si>
  <si>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</si>
  <si>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</si>
  <si>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</si>
  <si>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</si>
  <si>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</si>
  <si>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</si>
  <si>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</si>
  <si>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</si>
  <si>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</si>
  <si>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</si>
  <si>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</si>
  <si>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</si>
  <si>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</si>
  <si>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</si>
  <si>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</si>
  <si>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</si>
  <si>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</si>
  <si>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</si>
  <si>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</si>
  <si>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</si>
  <si>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</si>
  <si>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</si>
  <si>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</si>
  <si>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</si>
  <si>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</si>
  <si>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</si>
  <si>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</si>
  <si>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</si>
  <si>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</si>
  <si>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</si>
  <si>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</si>
  <si>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</si>
  <si>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</si>
  <si>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</si>
  <si>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</si>
  <si>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</si>
  <si>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</si>
  <si>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</si>
  <si>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</si>
  <si>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</si>
  <si>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</si>
  <si>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</si>
  <si>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</si>
  <si>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</si>
  <si>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</si>
  <si>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</si>
  <si>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</si>
  <si>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</si>
  <si>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</si>
  <si>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</si>
  <si>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</si>
  <si>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</si>
  <si>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</si>
  <si>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</si>
  <si>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</si>
  <si>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</si>
  <si>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</si>
  <si>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</si>
  <si>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</si>
  <si>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</si>
  <si>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</si>
  <si>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</si>
  <si>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</si>
  <si>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</si>
  <si>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</si>
  <si>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</si>
  <si>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</si>
  <si>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</si>
  <si>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</si>
  <si>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</si>
  <si>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</si>
  <si>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</si>
  <si>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</si>
  <si>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</si>
  <si>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</si>
  <si>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</si>
  <si>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</si>
  <si>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</si>
  <si>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</si>
  <si>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</si>
  <si>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</si>
  <si>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</si>
  <si>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</si>
  <si>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</si>
  <si>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</si>
  <si>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</si>
  <si>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</si>
  <si>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</si>
  <si>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</si>
  <si>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</si>
  <si>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</si>
  <si>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</si>
  <si>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</si>
  <si>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</si>
  <si>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</si>
  <si>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</si>
  <si>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</si>
  <si>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</si>
  <si>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</si>
  <si>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</si>
  <si>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</si>
  <si>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</si>
  <si>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</si>
  <si>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</si>
  <si>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</si>
  <si>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</si>
  <si>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</si>
  <si>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</si>
  <si>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</si>
  <si>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</si>
  <si>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</si>
  <si>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</si>
  <si>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</si>
  <si>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</si>
  <si>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</si>
  <si>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</si>
  <si>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</si>
  <si>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</si>
  <si>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</si>
  <si>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</si>
  <si>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</si>
  <si>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</si>
  <si>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</si>
  <si>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</si>
  <si>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</si>
  <si>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</si>
  <si>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</si>
  <si>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</si>
  <si>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</si>
  <si>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</si>
  <si>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</si>
  <si>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</si>
  <si>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</si>
  <si>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</si>
  <si>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</si>
  <si>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</si>
  <si>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</si>
  <si>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</si>
  <si>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</si>
  <si>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</si>
  <si>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</si>
  <si>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</si>
  <si>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</si>
  <si>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</si>
  <si>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</si>
  <si>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</si>
  <si>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</si>
  <si>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</si>
  <si>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</si>
  <si>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</si>
  <si>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</si>
  <si>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</si>
  <si>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</si>
  <si>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</si>
  <si>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</si>
  <si>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</si>
  <si>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</si>
  <si>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</si>
  <si>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</si>
  <si>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</si>
  <si>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</si>
  <si>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</si>
  <si>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</si>
  <si>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</si>
  <si>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</si>
  <si>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</si>
  <si>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</si>
  <si>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</si>
  <si>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</si>
  <si>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</si>
  <si>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</si>
  <si>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</si>
  <si>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</si>
  <si>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</si>
  <si>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</si>
  <si>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</si>
  <si>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</si>
  <si>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</si>
  <si>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</si>
  <si>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</si>
  <si>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</si>
  <si>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</si>
  <si>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</si>
  <si>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</si>
  <si>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</si>
  <si>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</si>
  <si>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</si>
  <si>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</si>
  <si>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</si>
  <si>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</si>
  <si>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</si>
  <si>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</si>
  <si>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</si>
  <si>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</si>
  <si>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</si>
  <si>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</si>
  <si>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</si>
  <si>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</si>
  <si>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</si>
  <si>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</si>
  <si>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</si>
  <si>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</si>
  <si>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</si>
  <si>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</si>
  <si>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</si>
  <si>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</si>
  <si>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</si>
  <si>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</si>
  <si>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</si>
  <si>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</si>
  <si>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</si>
  <si>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</si>
  <si>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</si>
  <si>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</si>
  <si>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</si>
  <si>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</si>
  <si>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</si>
  <si>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</si>
  <si>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</si>
  <si>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</si>
  <si>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</si>
  <si>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</si>
  <si>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</si>
  <si>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</si>
  <si>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</si>
  <si>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</si>
  <si>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</si>
  <si>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</si>
  <si>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</si>
  <si>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</si>
  <si>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</si>
  <si>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</si>
  <si>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</si>
  <si>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</si>
  <si>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</si>
  <si>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</si>
  <si>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</si>
  <si>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</si>
  <si>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</si>
  <si>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</si>
  <si>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</si>
  <si>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</si>
  <si>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</si>
  <si>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</si>
  <si>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</si>
  <si>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</si>
  <si>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</si>
  <si>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</si>
  <si>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</si>
  <si>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</si>
  <si>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</si>
  <si>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</si>
  <si>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</si>
  <si>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</si>
  <si>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</si>
  <si>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</si>
  <si>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</si>
  <si>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</si>
  <si>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</si>
  <si>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</si>
  <si>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</si>
  <si>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</si>
  <si>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</si>
  <si>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</si>
  <si>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</si>
  <si>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</si>
  <si>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</si>
  <si>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</si>
  <si>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</si>
  <si>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</si>
  <si>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</si>
  <si>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</si>
  <si>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</si>
  <si>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</si>
  <si>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</si>
  <si>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</si>
  <si>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</si>
  <si>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</si>
  <si>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</si>
  <si>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</si>
  <si>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</si>
  <si>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</si>
  <si>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</si>
  <si>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</si>
  <si>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</si>
  <si>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</si>
  <si>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</si>
  <si>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</si>
  <si>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</si>
  <si>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</si>
  <si>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</si>
  <si>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</si>
  <si>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</si>
  <si>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</si>
  <si>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</si>
  <si>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</si>
  <si>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</si>
  <si>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</si>
  <si>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</si>
  <si>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</si>
  <si>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</si>
  <si>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</si>
  <si>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</si>
  <si>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</si>
  <si>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</si>
  <si>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</si>
  <si>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</si>
  <si>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</si>
  <si>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</si>
  <si>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</si>
  <si>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</si>
  <si>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</si>
  <si>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</si>
  <si>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</si>
  <si>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</si>
  <si>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</si>
  <si>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</si>
  <si>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</si>
  <si>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</si>
  <si>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</si>
  <si>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</si>
  <si>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</si>
  <si>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</si>
  <si>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</si>
  <si>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</si>
  <si>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</si>
  <si>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</si>
  <si>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</si>
  <si>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</si>
  <si>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</si>
  <si>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</si>
  <si>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</si>
  <si>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</si>
  <si>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</si>
  <si>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</si>
  <si>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</si>
  <si>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</si>
  <si>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</si>
  <si>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</si>
  <si>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</si>
  <si>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</si>
  <si>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</si>
  <si>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</si>
  <si>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</si>
  <si>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</si>
  <si>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</si>
  <si>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</si>
  <si>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</si>
  <si>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</si>
  <si>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</si>
  <si>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</si>
  <si>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</si>
  <si>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</si>
  <si>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</si>
  <si>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</si>
  <si>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</si>
  <si>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</si>
  <si>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</si>
  <si>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</si>
  <si>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</si>
  <si>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</si>
  <si>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</si>
  <si>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</si>
  <si>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</si>
  <si>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</si>
  <si>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</si>
  <si>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</si>
  <si>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</si>
  <si>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</si>
  <si>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</si>
  <si>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</si>
  <si>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</si>
  <si>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</si>
  <si>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</si>
  <si>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</si>
  <si>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</si>
  <si>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</si>
  <si>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</si>
  <si>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</si>
  <si>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</si>
  <si>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</si>
  <si>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</si>
  <si>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</si>
  <si>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</si>
  <si>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</si>
  <si>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</si>
  <si>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</si>
  <si>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</si>
  <si>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</si>
  <si>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</si>
  <si>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</si>
  <si>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</si>
  <si>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</si>
  <si>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</si>
  <si>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</si>
  <si>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</si>
  <si>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</si>
  <si>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</si>
  <si>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</si>
  <si>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</si>
  <si>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</si>
  <si>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</si>
  <si>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</si>
  <si>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</si>
  <si>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</si>
  <si>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</si>
  <si>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</si>
  <si>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</si>
  <si>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</si>
  <si>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</si>
  <si>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</si>
  <si>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</si>
  <si>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</si>
  <si>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</si>
  <si>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</si>
  <si>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</si>
  <si>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</si>
  <si>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</si>
  <si>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</si>
  <si>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</si>
  <si>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</si>
  <si>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</si>
  <si>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</si>
  <si>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</si>
  <si>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</si>
  <si>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</si>
  <si>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</si>
  <si>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</si>
  <si>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</si>
  <si>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</si>
  <si>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</si>
  <si>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</si>
  <si>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</si>
  <si>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</si>
  <si>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</si>
  <si>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</si>
  <si>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</si>
  <si>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</si>
  <si>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</si>
  <si>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</si>
  <si>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</si>
  <si>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</si>
  <si>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</si>
  <si>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</si>
  <si>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</si>
  <si>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</si>
  <si>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</si>
  <si>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</si>
  <si>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</si>
  <si>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</si>
  <si>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</si>
  <si>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</si>
  <si>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</si>
  <si>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</si>
  <si>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</si>
  <si>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</si>
  <si>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</si>
  <si>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</si>
  <si>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</si>
  <si>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</si>
  <si>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</si>
  <si>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</si>
  <si>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</si>
  <si>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</si>
  <si>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</si>
  <si>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</si>
  <si>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</si>
  <si>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</si>
  <si>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</si>
  <si>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</si>
  <si>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</si>
  <si>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</si>
  <si>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</si>
  <si>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</si>
  <si>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</si>
  <si>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</si>
  <si>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</si>
  <si>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</si>
  <si>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</si>
  <si>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</si>
  <si>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</si>
  <si>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</si>
  <si>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</si>
  <si>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</si>
  <si>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</si>
  <si>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</si>
  <si>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</si>
  <si>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</si>
  <si>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</si>
  <si>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</si>
  <si>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</si>
  <si>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</si>
  <si>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</si>
  <si>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</si>
  <si>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</si>
  <si>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</si>
  <si>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</si>
  <si>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</si>
  <si>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</si>
  <si>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</si>
  <si>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</si>
  <si>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</si>
  <si>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</si>
  <si>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</si>
  <si>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</si>
  <si>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</si>
  <si>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</si>
  <si>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</si>
  <si>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</si>
  <si>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</si>
  <si>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</si>
  <si>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</si>
  <si>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</si>
  <si>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</si>
  <si>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</si>
  <si>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</si>
  <si>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</si>
  <si>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</si>
  <si>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</si>
  <si>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</si>
  <si>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</si>
  <si>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</si>
  <si>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</si>
  <si>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</si>
  <si>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</si>
  <si>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</si>
  <si>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</si>
  <si>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</si>
  <si>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</si>
  <si>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</si>
  <si>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</si>
  <si>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</si>
  <si>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</si>
  <si>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</si>
  <si>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</si>
  <si>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</si>
  <si>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</si>
  <si>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</si>
  <si>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</si>
  <si>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</si>
  <si>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</si>
  <si>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</si>
  <si>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</si>
  <si>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</si>
  <si>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</si>
  <si>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</si>
  <si>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</si>
  <si>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</si>
  <si>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</si>
  <si>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</si>
  <si>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</si>
  <si>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</si>
  <si>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</si>
  <si>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</si>
  <si>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</si>
  <si>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</si>
  <si>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</si>
  <si>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</si>
  <si>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</si>
  <si>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</si>
  <si>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</si>
  <si>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</si>
  <si>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</si>
  <si>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</si>
  <si>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</si>
  <si>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</si>
  <si>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</si>
  <si>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</si>
  <si>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</si>
  <si>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</si>
  <si>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</si>
  <si>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</si>
  <si>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</si>
  <si>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</si>
  <si>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</si>
  <si>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</si>
  <si>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</si>
  <si>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</si>
  <si>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</si>
  <si>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</si>
  <si>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</si>
  <si>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</si>
  <si>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</si>
  <si>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</si>
  <si>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</si>
  <si>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</si>
  <si>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</si>
  <si>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</si>
  <si>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</si>
  <si>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</si>
  <si>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</si>
  <si>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</si>
  <si>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</si>
  <si>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</si>
  <si>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</si>
  <si>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</si>
  <si>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</si>
  <si>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</si>
  <si>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</si>
  <si>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</si>
  <si>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</si>
  <si>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</si>
  <si>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</si>
  <si>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</si>
  <si>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</si>
  <si>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</si>
  <si>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</si>
  <si>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</si>
  <si>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</si>
  <si>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</si>
  <si>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</si>
  <si>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</si>
  <si>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</si>
  <si>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</si>
  <si>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</si>
  <si>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</si>
  <si>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</si>
  <si>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</si>
  <si>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</si>
  <si>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</si>
  <si>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</si>
  <si>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</si>
  <si>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</si>
  <si>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</si>
  <si>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</si>
  <si>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</si>
  <si>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</si>
  <si>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</si>
  <si>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</si>
  <si>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</si>
  <si>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</si>
  <si>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</si>
  <si>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</si>
  <si>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</si>
  <si>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</si>
  <si>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</si>
  <si>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</si>
  <si>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</si>
  <si>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</si>
  <si>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</si>
  <si>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</si>
  <si>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</si>
  <si>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</si>
  <si>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</si>
  <si>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</si>
  <si>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</si>
  <si>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</si>
  <si>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</si>
  <si>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</si>
  <si>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</si>
  <si>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</si>
  <si>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</si>
  <si>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</si>
  <si>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</si>
  <si>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</si>
  <si>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</si>
  <si>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</si>
  <si>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</si>
  <si>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</si>
  <si>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</si>
  <si>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</si>
  <si>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</si>
  <si>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</si>
  <si>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</si>
  <si>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</si>
  <si>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</si>
  <si>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</si>
  <si>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</si>
  <si>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</si>
  <si>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</si>
  <si>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</si>
  <si>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</si>
  <si>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</si>
  <si>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</si>
  <si>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</si>
  <si>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</si>
  <si>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</si>
  <si>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</si>
  <si>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</si>
  <si>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</si>
  <si>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</si>
  <si>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</si>
  <si>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</si>
  <si>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</si>
  <si>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</si>
  <si>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</si>
  <si>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</si>
  <si>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</si>
  <si>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</si>
  <si>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</si>
  <si>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</si>
  <si>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</si>
  <si>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</si>
  <si>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</si>
  <si>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</si>
  <si>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</si>
  <si>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</si>
  <si>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</si>
  <si>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</si>
  <si>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</si>
  <si>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</si>
  <si>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</si>
  <si>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</si>
  <si>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</si>
  <si>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</si>
  <si>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</si>
  <si>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</si>
  <si>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</si>
  <si>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</si>
  <si>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</si>
  <si>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</si>
  <si>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</si>
  <si>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</si>
  <si>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</si>
  <si>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</si>
  <si>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</si>
  <si>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</si>
  <si>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</si>
  <si>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</si>
  <si>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</si>
  <si>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</si>
  <si>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</si>
  <si>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</si>
  <si>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</si>
  <si>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</si>
  <si>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</si>
  <si>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</si>
  <si>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</si>
  <si>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</si>
  <si>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</si>
  <si>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</si>
  <si>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</si>
  <si>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</si>
  <si>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</si>
  <si>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</si>
  <si>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</si>
  <si>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</si>
  <si>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</si>
  <si>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</si>
  <si>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</si>
  <si>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</si>
  <si>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</si>
  <si>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</si>
  <si>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</si>
  <si>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</si>
  <si>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</si>
  <si>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</si>
  <si>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</si>
  <si>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</si>
  <si>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</si>
  <si>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</si>
  <si>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</si>
  <si>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</si>
  <si>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</si>
  <si>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</si>
  <si>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</si>
  <si>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</si>
  <si>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</si>
  <si>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</si>
  <si>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</si>
  <si>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</si>
  <si>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</si>
  <si>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</si>
  <si>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</si>
  <si>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</si>
  <si>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</si>
  <si>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</si>
  <si>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</si>
  <si>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</si>
  <si>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</si>
  <si>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</si>
  <si>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</si>
  <si>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</si>
  <si>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</si>
  <si>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</si>
  <si>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</si>
  <si>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</si>
  <si>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</si>
  <si>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</si>
  <si>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</si>
  <si>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</si>
  <si>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</si>
  <si>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</si>
  <si>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</si>
  <si>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</si>
  <si>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</si>
  <si>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</si>
  <si>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</si>
  <si>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</si>
  <si>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</si>
  <si>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</si>
  <si>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</si>
  <si>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</si>
  <si>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</si>
  <si>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</si>
  <si>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</si>
  <si>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</si>
  <si>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</si>
  <si>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</si>
  <si>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</si>
  <si>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</si>
  <si>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</si>
  <si>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</si>
  <si>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</si>
  <si>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</si>
  <si>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</si>
  <si>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</si>
  <si>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</si>
  <si>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</si>
  <si>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</si>
  <si>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</si>
  <si>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</si>
  <si>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</si>
  <si>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</si>
  <si>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</si>
  <si>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</si>
  <si>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</si>
  <si>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</si>
  <si>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</si>
  <si>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</si>
  <si>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</si>
  <si>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</si>
  <si>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</si>
  <si>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</si>
  <si>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</si>
  <si>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</si>
  <si>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</si>
  <si>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</si>
  <si>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</si>
  <si>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</si>
  <si>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</si>
  <si>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</si>
  <si>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</si>
  <si>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</si>
  <si>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</si>
  <si>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</si>
  <si>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</si>
  <si>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</si>
  <si>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</si>
  <si>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</si>
  <si>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</si>
  <si>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</si>
  <si>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</si>
  <si>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</si>
  <si>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</si>
  <si>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</si>
  <si>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</si>
  <si>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</si>
  <si>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</si>
  <si>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</si>
  <si>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</si>
  <si>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</si>
  <si>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</si>
  <si>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</si>
  <si>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</si>
  <si>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</si>
  <si>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</si>
  <si>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</si>
  <si>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</si>
  <si>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</si>
  <si>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</si>
  <si>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</si>
  <si>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</si>
  <si>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</si>
  <si>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</si>
  <si>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</si>
  <si>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</si>
  <si>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</si>
  <si>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</si>
  <si>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</si>
  <si>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</si>
  <si>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</si>
  <si>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</si>
  <si>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</si>
  <si>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</si>
  <si>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</si>
  <si>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</si>
  <si>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</si>
  <si>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</si>
  <si>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</si>
  <si>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</si>
  <si>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</si>
  <si>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</si>
  <si>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</si>
  <si>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</si>
  <si>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</si>
  <si>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</si>
  <si>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</si>
  <si>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</si>
  <si>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</si>
  <si>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</si>
  <si>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</si>
  <si>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</si>
  <si>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</si>
  <si>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</si>
  <si>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</si>
  <si>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</si>
  <si>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</si>
  <si>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</si>
  <si>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</si>
  <si>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</si>
  <si>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</si>
  <si>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</si>
  <si>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</si>
  <si>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</si>
  <si>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</si>
  <si>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</si>
  <si>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</si>
  <si>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</si>
  <si>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</si>
  <si>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</si>
  <si>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</si>
  <si>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</si>
  <si>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</si>
  <si>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</si>
  <si>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</si>
  <si>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</si>
  <si>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</si>
  <si>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</si>
  <si>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</si>
  <si>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</si>
  <si>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</si>
  <si>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</si>
  <si>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</si>
  <si>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</si>
  <si>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</si>
  <si>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</si>
  <si>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</si>
  <si>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</si>
  <si>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</si>
  <si>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</si>
  <si>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</si>
  <si>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</si>
  <si>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</si>
  <si>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</si>
  <si>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</si>
  <si>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</si>
  <si>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</si>
  <si>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</si>
  <si>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</si>
  <si>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</si>
  <si>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</si>
  <si>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</si>
  <si>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</si>
  <si>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</si>
  <si>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</si>
  <si>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</si>
  <si>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</si>
  <si>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</si>
  <si>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</si>
  <si>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</si>
  <si>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</si>
  <si>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</si>
  <si>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</si>
  <si>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</si>
  <si>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</si>
  <si>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</si>
  <si>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</si>
  <si>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</si>
  <si>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</si>
  <si>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</si>
  <si>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</si>
  <si>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</si>
  <si>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</si>
  <si>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</si>
  <si>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</si>
  <si>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</si>
  <si>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</si>
  <si>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</si>
  <si>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</si>
  <si>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</si>
  <si>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</si>
  <si>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</si>
  <si>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</si>
  <si>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</si>
  <si>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</si>
  <si>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</si>
  <si>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</si>
  <si>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</si>
  <si>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</si>
  <si>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</si>
  <si>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</si>
  <si>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</si>
  <si>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</si>
  <si>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</si>
  <si>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</si>
  <si>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</si>
  <si>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</si>
  <si>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</si>
  <si>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</si>
  <si>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</si>
  <si>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</si>
  <si>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</si>
  <si>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</si>
  <si>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</si>
  <si>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</si>
  <si>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</si>
  <si>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</si>
  <si>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</si>
  <si>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</si>
  <si>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</si>
  <si>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</si>
  <si>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</si>
  <si>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</si>
  <si>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</si>
  <si>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</si>
  <si>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</si>
  <si>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</si>
  <si>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</si>
  <si>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</si>
  <si>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</si>
  <si>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</si>
  <si>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</si>
  <si>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</si>
  <si>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</si>
  <si>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</si>
  <si>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</si>
  <si>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</si>
  <si>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</si>
  <si>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</si>
  <si>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</si>
  <si>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</si>
  <si>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</si>
  <si>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</si>
  <si>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</si>
  <si>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</si>
  <si>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</si>
  <si>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</si>
  <si>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</si>
  <si>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</si>
  <si>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</si>
  <si>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</si>
  <si>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</si>
  <si>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</si>
  <si>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</si>
  <si>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</si>
  <si>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</si>
  <si>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</si>
  <si>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</si>
  <si>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</si>
  <si>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</si>
  <si>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</si>
  <si>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</si>
  <si>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</si>
  <si>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</si>
  <si>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</si>
  <si>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</si>
  <si>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</si>
  <si>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</si>
  <si>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</si>
  <si>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</si>
  <si>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</si>
  <si>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</si>
  <si>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</si>
  <si>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</si>
  <si>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</si>
  <si>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</si>
  <si>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</si>
  <si>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</si>
  <si>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</si>
  <si>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</si>
  <si>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</si>
  <si>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</si>
  <si>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</si>
  <si>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</si>
  <si>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</si>
  <si>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</si>
  <si>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</si>
  <si>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</si>
  <si>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</si>
  <si>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</si>
  <si>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</si>
  <si>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</si>
  <si>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</si>
  <si>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</si>
  <si>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</si>
  <si>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</si>
  <si>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</si>
  <si>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</si>
  <si>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</si>
  <si>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</si>
  <si>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</si>
  <si>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</si>
  <si>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</si>
  <si>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</si>
  <si>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</si>
  <si>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</si>
  <si>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</si>
  <si>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</si>
  <si>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</si>
  <si>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</si>
  <si>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</si>
  <si>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</si>
  <si>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</si>
  <si>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</si>
  <si>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</si>
  <si>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</si>
  <si>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</si>
  <si>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</si>
  <si>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</si>
  <si>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</si>
  <si>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</si>
  <si>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</si>
  <si>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</si>
  <si>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</si>
  <si>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</si>
  <si>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</si>
  <si>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</si>
  <si>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</si>
  <si>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</si>
  <si>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</si>
  <si>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</si>
  <si>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</si>
  <si>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</si>
  <si>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</si>
  <si>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</si>
  <si>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</si>
  <si>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</si>
  <si>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</si>
  <si>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</si>
  <si>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</si>
  <si>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</si>
  <si>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</si>
  <si>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</si>
  <si>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</si>
  <si>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</si>
  <si>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</si>
  <si>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</si>
  <si>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</si>
  <si>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</si>
  <si>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</si>
  <si>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</si>
  <si>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</si>
  <si>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</si>
  <si>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</si>
  <si>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</si>
  <si>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</si>
  <si>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</si>
  <si>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</si>
  <si>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</si>
  <si>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</si>
  <si>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</si>
  <si>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</si>
  <si>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</si>
  <si>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</si>
  <si>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</si>
  <si>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</si>
  <si>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</si>
  <si>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</si>
  <si>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</si>
  <si>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</si>
  <si>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</si>
  <si>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</si>
  <si>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</si>
  <si>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</si>
  <si>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</si>
  <si>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</si>
  <si>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</si>
  <si>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</si>
  <si>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</si>
  <si>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</si>
  <si>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</si>
  <si>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</si>
  <si>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</si>
  <si>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</si>
  <si>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</si>
  <si>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</si>
  <si>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</si>
  <si>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</si>
  <si>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</si>
  <si>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</si>
  <si>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</si>
  <si>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</si>
  <si>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</si>
  <si>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</si>
  <si>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</si>
  <si>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</si>
  <si>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</si>
  <si>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</si>
  <si>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</si>
  <si>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</si>
  <si>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</si>
  <si>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</si>
  <si>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</si>
  <si>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</si>
  <si>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</si>
  <si>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</si>
  <si>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</si>
  <si>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</si>
  <si>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</si>
  <si>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</si>
  <si>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</si>
  <si>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</si>
  <si>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</si>
  <si>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</si>
  <si>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</si>
  <si>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</si>
  <si>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</si>
  <si>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</si>
  <si>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</si>
  <si>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</si>
  <si>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</si>
  <si>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</si>
  <si>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</si>
  <si>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</si>
  <si>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</si>
  <si>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</si>
  <si>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</si>
  <si>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</si>
  <si>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</si>
  <si>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</si>
  <si>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</si>
  <si>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</si>
  <si>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</si>
  <si>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</si>
  <si>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</si>
  <si>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</si>
  <si>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</si>
  <si>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</si>
  <si>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</si>
  <si>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</si>
  <si>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</si>
  <si>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</si>
  <si>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</si>
  <si>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</si>
  <si>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</si>
  <si>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</si>
  <si>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</si>
  <si>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</si>
  <si>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</si>
  <si>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</si>
  <si>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</si>
  <si>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</si>
  <si>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</si>
  <si>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</si>
  <si>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</si>
  <si>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</si>
  <si>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</si>
  <si>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</si>
  <si>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</si>
  <si>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</si>
  <si>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</si>
  <si>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</si>
  <si>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</si>
  <si>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</si>
  <si>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</si>
  <si>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</si>
  <si>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</si>
  <si>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</si>
  <si>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</si>
  <si>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</si>
  <si>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</si>
  <si>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</si>
  <si>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</si>
  <si>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</si>
  <si>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</si>
  <si>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</si>
  <si>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</si>
  <si>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</si>
  <si>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</si>
  <si>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</si>
  <si>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</si>
  <si>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</si>
  <si>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</si>
  <si>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</si>
  <si>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</si>
  <si>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</si>
  <si>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</si>
  <si>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</si>
  <si>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</si>
  <si>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</si>
  <si>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</si>
  <si>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</si>
  <si>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</si>
  <si>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</si>
  <si>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</si>
  <si>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</si>
  <si>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</si>
  <si>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</si>
  <si>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</si>
  <si>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</si>
  <si>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</si>
  <si>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</si>
  <si>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</si>
  <si>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</si>
  <si>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</si>
  <si>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</si>
  <si>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</si>
  <si>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</si>
  <si>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</si>
  <si>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</si>
  <si>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</si>
  <si>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</si>
  <si>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</si>
  <si>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</si>
  <si>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</si>
  <si>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</si>
  <si>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</si>
  <si>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</si>
  <si>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</si>
  <si>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</si>
  <si>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</si>
  <si>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</si>
  <si>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</si>
  <si>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</si>
  <si>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</si>
  <si>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</si>
  <si>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</si>
  <si>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</si>
  <si>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</si>
  <si>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</si>
  <si>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</si>
  <si>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</si>
  <si>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</si>
  <si>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</si>
  <si>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</si>
  <si>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</si>
  <si>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</si>
  <si>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</si>
  <si>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</si>
  <si>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</si>
  <si>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</si>
  <si>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</si>
  <si>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</si>
  <si>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</si>
  <si>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</si>
  <si>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</si>
  <si>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</si>
  <si>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</si>
  <si>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</si>
  <si>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</si>
  <si>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</si>
  <si>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</si>
  <si>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</si>
  <si>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</si>
  <si>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</si>
  <si>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</si>
  <si>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</si>
  <si>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</si>
  <si>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</si>
  <si>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</si>
  <si>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</si>
  <si>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</si>
  <si>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</si>
  <si>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</si>
  <si>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</si>
  <si>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</si>
  <si>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</si>
  <si>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</si>
  <si>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</si>
  <si>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</si>
  <si>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</si>
  <si>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</si>
  <si>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</si>
  <si>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</si>
  <si>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</si>
  <si>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</si>
  <si>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</si>
  <si>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</si>
  <si>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</si>
  <si>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</si>
  <si>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</si>
  <si>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</si>
  <si>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</si>
  <si>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</si>
  <si>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</si>
  <si>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</si>
  <si>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</si>
  <si>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</si>
  <si>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</si>
  <si>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</si>
  <si>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</si>
  <si>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</si>
  <si>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</si>
  <si>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</si>
  <si>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</si>
  <si>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</si>
  <si>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</si>
  <si>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</si>
  <si>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</si>
  <si>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</si>
  <si>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</si>
  <si>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</si>
  <si>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</si>
  <si>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</si>
  <si>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</si>
  <si>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</si>
  <si>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</si>
  <si>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</si>
  <si>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</si>
  <si>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</si>
  <si>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</si>
  <si>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</si>
  <si>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</si>
  <si>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</si>
  <si>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</si>
  <si>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</si>
  <si>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</si>
  <si>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</si>
  <si>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</si>
  <si>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</si>
  <si>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</si>
  <si>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</si>
  <si>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</si>
  <si>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</si>
  <si>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</si>
  <si>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</si>
  <si>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</si>
  <si>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</si>
  <si>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</si>
  <si>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</si>
  <si>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</si>
  <si>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</si>
  <si>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</si>
  <si>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</si>
  <si>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</si>
  <si>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</si>
  <si>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</si>
  <si>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</si>
  <si>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</si>
  <si>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</si>
  <si>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</si>
  <si>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</si>
  <si>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</si>
  <si>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</si>
  <si>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</si>
  <si>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</si>
  <si>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</si>
  <si>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</si>
  <si>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</si>
  <si>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</si>
  <si>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</si>
  <si>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</si>
  <si>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</si>
  <si>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</si>
  <si>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</si>
  <si>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</si>
  <si>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</si>
  <si>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</si>
  <si>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</si>
  <si>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</si>
  <si>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</si>
  <si>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</si>
  <si>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</si>
  <si>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</si>
  <si>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</si>
  <si>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</si>
  <si>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</si>
  <si>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</si>
  <si>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</si>
  <si>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</si>
  <si>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</si>
  <si>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</si>
  <si>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</si>
  <si>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</si>
  <si>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</si>
  <si>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</si>
  <si>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</si>
  <si>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</si>
  <si>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</si>
  <si>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</si>
  <si>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</si>
  <si>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</si>
  <si>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</si>
  <si>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</si>
  <si>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</si>
  <si>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</si>
  <si>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</si>
  <si>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</si>
  <si>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</si>
  <si>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</si>
  <si>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</si>
  <si>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</si>
  <si>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</si>
  <si>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</si>
  <si>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</si>
  <si>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</si>
  <si>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</si>
  <si>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</si>
  <si>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</si>
  <si>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</si>
  <si>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</si>
  <si>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</si>
  <si>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</si>
  <si>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</si>
  <si>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</si>
  <si>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</si>
  <si>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</si>
  <si>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</si>
  <si>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</si>
  <si>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</si>
  <si>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</si>
  <si>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</si>
  <si>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</si>
  <si>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</si>
  <si>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</si>
  <si>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</si>
  <si>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</si>
  <si>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</si>
  <si>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</si>
  <si>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</si>
  <si>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</si>
  <si>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</si>
  <si>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</si>
  <si>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</si>
  <si>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</si>
  <si>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</si>
  <si>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</si>
  <si>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</si>
  <si>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</si>
  <si>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</si>
  <si>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</si>
  <si>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</si>
  <si>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</si>
  <si>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</si>
  <si>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</si>
  <si>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</si>
  <si>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</si>
  <si>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</si>
  <si>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</si>
  <si>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</si>
  <si>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</si>
  <si>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</si>
  <si>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</si>
  <si>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</si>
  <si>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</si>
  <si>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</si>
  <si>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</si>
  <si>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</si>
  <si>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</si>
  <si>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</si>
  <si>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</si>
  <si>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</si>
  <si>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</si>
  <si>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</si>
  <si>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</si>
  <si>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</si>
  <si>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</si>
  <si>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</si>
  <si>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</si>
  <si>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</si>
  <si>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</si>
  <si>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</si>
  <si>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</si>
  <si>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</si>
  <si>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</si>
  <si>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</si>
  <si>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</si>
  <si>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</si>
  <si>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</si>
  <si>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</si>
  <si>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</si>
  <si>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</si>
  <si>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</si>
  <si>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</si>
  <si>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</si>
  <si>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</si>
  <si>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</si>
  <si>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</si>
  <si>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</si>
  <si>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</si>
  <si>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</si>
  <si>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</si>
  <si>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</si>
  <si>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</si>
  <si>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</si>
  <si>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</si>
  <si>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</si>
  <si>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</si>
  <si>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</si>
  <si>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</si>
  <si>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</si>
  <si>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</si>
  <si>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</si>
  <si>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</si>
  <si>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</si>
  <si>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</si>
  <si>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</si>
  <si>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</si>
  <si>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</si>
  <si>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</si>
  <si>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</si>
  <si>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</si>
  <si>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</si>
  <si>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</si>
  <si>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</si>
  <si>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</si>
  <si>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</si>
  <si>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</si>
  <si>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</si>
  <si>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</si>
  <si>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</si>
  <si>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</si>
  <si>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</si>
  <si>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</si>
  <si>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</si>
  <si>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</si>
  <si>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</si>
  <si>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</si>
  <si>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</si>
  <si>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</si>
  <si>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</si>
  <si>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</si>
  <si>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</si>
  <si>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</si>
  <si>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</si>
  <si>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</si>
  <si>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</si>
  <si>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</si>
  <si>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</si>
  <si>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</si>
  <si>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</si>
  <si>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</si>
  <si>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</si>
  <si>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</si>
  <si>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</si>
  <si>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</si>
  <si>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</si>
  <si>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</si>
  <si>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</si>
  <si>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</si>
  <si>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</si>
  <si>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</si>
  <si>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</si>
  <si>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</si>
  <si>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</si>
  <si>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</si>
  <si>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</si>
  <si>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</si>
  <si>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</si>
  <si>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</si>
  <si>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</si>
  <si>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</si>
  <si>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</si>
  <si>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</si>
  <si>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</si>
  <si>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</si>
  <si>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</si>
  <si>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</si>
  <si>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</si>
  <si>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</si>
  <si>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</si>
  <si>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</si>
  <si>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</si>
  <si>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</si>
  <si>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</si>
  <si>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</si>
  <si>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</si>
  <si>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</si>
  <si>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</si>
  <si>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</si>
  <si>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</si>
  <si>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</si>
  <si>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</si>
  <si>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</si>
  <si>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</si>
  <si>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</si>
  <si>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</si>
  <si>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</si>
  <si>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</si>
  <si>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</si>
  <si>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</si>
  <si>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</si>
  <si>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</si>
  <si>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</si>
  <si>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</si>
  <si>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</si>
  <si>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</si>
  <si>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</si>
  <si>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</si>
  <si>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</si>
  <si>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</si>
  <si>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</si>
  <si>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</si>
  <si>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</si>
  <si>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</si>
  <si>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</si>
  <si>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</si>
  <si>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</si>
  <si>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</si>
  <si>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</si>
  <si>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</si>
  <si>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</si>
  <si>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</si>
  <si>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</si>
  <si>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</si>
  <si>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</si>
  <si>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</si>
  <si>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</si>
  <si>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</si>
  <si>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</si>
  <si>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</si>
  <si>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</si>
  <si>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</si>
  <si>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</si>
  <si>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</si>
  <si>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</si>
  <si>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</si>
  <si>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</si>
  <si>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</si>
  <si>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</si>
  <si>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</si>
  <si>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</si>
  <si>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</si>
  <si>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</si>
  <si>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</si>
  <si>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</si>
  <si>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</si>
  <si>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</si>
  <si>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</si>
  <si>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</si>
  <si>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</si>
  <si>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</si>
  <si>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</si>
  <si>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</si>
  <si>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</si>
  <si>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</si>
  <si>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</si>
  <si>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</si>
  <si>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</si>
  <si>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</si>
  <si>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</si>
  <si>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</si>
  <si>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</si>
  <si>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</si>
  <si>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</si>
  <si>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</si>
  <si>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</si>
  <si>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</si>
  <si>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</si>
  <si>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</si>
  <si>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</si>
  <si>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</si>
  <si>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</si>
  <si>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</si>
  <si>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</si>
  <si>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</si>
  <si>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</si>
  <si>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</si>
  <si>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</si>
  <si>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</si>
  <si>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</si>
  <si>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</si>
  <si>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</si>
  <si>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</si>
  <si>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</si>
  <si>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</si>
  <si>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</si>
  <si>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</si>
  <si>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</si>
  <si>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</si>
  <si>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</si>
  <si>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</si>
  <si>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</si>
  <si>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</si>
  <si>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</si>
  <si>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</si>
  <si>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</si>
  <si>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</si>
  <si>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</si>
  <si>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</si>
  <si>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</si>
  <si>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</si>
  <si>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</si>
  <si>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</si>
  <si>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</si>
  <si>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</si>
  <si>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</si>
  <si>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</si>
  <si>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</si>
  <si>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</si>
  <si>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</si>
  <si>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</si>
  <si>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</si>
  <si>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</si>
  <si>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</si>
  <si>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</si>
  <si>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</si>
  <si>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</si>
  <si>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</si>
  <si>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</si>
  <si>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</si>
  <si>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</si>
  <si>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</si>
  <si>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</si>
  <si>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</si>
  <si>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</si>
  <si>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</si>
  <si>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</si>
  <si>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</si>
  <si>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</si>
  <si>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</si>
  <si>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</si>
  <si>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</si>
  <si>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</si>
  <si>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</si>
  <si>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</si>
  <si>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</si>
  <si>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</si>
  <si>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</si>
  <si>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</si>
  <si>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</si>
  <si>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</si>
  <si>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</si>
  <si>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</si>
  <si>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</si>
  <si>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</si>
  <si>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</si>
  <si>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</si>
  <si>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</si>
  <si>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</si>
  <si>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</si>
  <si>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</si>
  <si>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</si>
  <si>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</si>
  <si>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</si>
  <si>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</si>
  <si>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</si>
  <si>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</si>
  <si>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</si>
  <si>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</si>
  <si>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</si>
  <si>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</si>
  <si>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</si>
  <si>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</si>
  <si>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</si>
  <si>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</si>
  <si>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</si>
  <si>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</si>
  <si>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</si>
  <si>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</si>
  <si>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</si>
  <si>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</si>
  <si>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</si>
  <si>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</si>
  <si>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</si>
  <si>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</si>
  <si>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</si>
  <si>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</si>
  <si>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</si>
  <si>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</si>
  <si>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</si>
  <si>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</si>
  <si>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</si>
  <si>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</si>
  <si>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</si>
  <si>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</si>
  <si>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</si>
  <si>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</si>
  <si>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</si>
  <si>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</si>
  <si>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</si>
  <si>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</si>
  <si>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</si>
  <si>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</si>
  <si>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</si>
  <si>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</si>
  <si>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</si>
  <si>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</si>
  <si>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</si>
  <si>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</si>
  <si>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</si>
  <si>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</si>
  <si>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</si>
  <si>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</si>
  <si>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</si>
  <si>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</si>
  <si>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</si>
  <si>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</si>
  <si>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</si>
  <si>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</si>
  <si>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</si>
  <si>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</si>
  <si>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</si>
  <si>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</si>
  <si>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</si>
  <si>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</si>
  <si>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</si>
  <si>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</si>
  <si>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</si>
  <si>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</si>
  <si>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</si>
  <si>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</si>
  <si>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</si>
  <si>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</si>
  <si>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</si>
  <si>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</si>
  <si>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</si>
  <si>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</si>
  <si>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</si>
  <si>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</si>
  <si>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</si>
  <si>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</si>
  <si>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</si>
  <si>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</si>
  <si>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</si>
  <si>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</si>
  <si>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</si>
  <si>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</si>
  <si>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</si>
  <si>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</si>
  <si>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</si>
  <si>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</si>
  <si>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</si>
  <si>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</si>
  <si>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</si>
  <si>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</si>
  <si>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</si>
  <si>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</si>
  <si>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</si>
  <si>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</si>
  <si>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</si>
  <si>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</si>
  <si>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</si>
  <si>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</si>
  <si>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</si>
  <si>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</si>
  <si>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</si>
  <si>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</si>
  <si>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</si>
  <si>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</si>
  <si>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</si>
  <si>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</si>
  <si>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</si>
  <si>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</si>
  <si>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</si>
  <si>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</si>
  <si>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</si>
  <si>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</si>
  <si>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</si>
  <si>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</si>
  <si>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</si>
  <si>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</si>
  <si>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</si>
  <si>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</si>
  <si>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</si>
  <si>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</si>
  <si>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</si>
  <si>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</si>
  <si>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</si>
  <si>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</si>
  <si>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</si>
  <si>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</si>
  <si>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</si>
  <si>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</si>
  <si>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</si>
  <si>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</si>
  <si>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</si>
  <si>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</si>
  <si>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</si>
  <si>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</si>
  <si>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</si>
  <si>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</si>
  <si>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</si>
  <si>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</si>
  <si>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</si>
  <si>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</si>
  <si>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</si>
  <si>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</si>
  <si>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</si>
  <si>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</si>
  <si>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</si>
  <si>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</si>
  <si>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</si>
  <si>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</si>
  <si>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</si>
  <si>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</si>
  <si>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</si>
  <si>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</si>
  <si>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</si>
  <si>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</si>
  <si>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</si>
  <si>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</si>
  <si>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</si>
  <si>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</si>
  <si>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</si>
  <si>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</si>
  <si>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</si>
  <si>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</si>
  <si>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</si>
  <si>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</si>
  <si>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</si>
  <si>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</si>
  <si>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</si>
  <si>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</si>
  <si>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</si>
  <si>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</si>
  <si>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</si>
  <si>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</si>
  <si>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</si>
  <si>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</si>
  <si>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</si>
  <si>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</si>
  <si>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</si>
  <si>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</si>
  <si>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</si>
  <si>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</si>
  <si>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</si>
  <si>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</si>
  <si>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</si>
  <si>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</si>
  <si>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</si>
  <si>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</si>
  <si>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</si>
  <si>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</si>
  <si>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</si>
  <si>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</si>
  <si>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</si>
  <si>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</si>
  <si>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</si>
  <si>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</si>
  <si>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</si>
  <si>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</si>
  <si>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</si>
  <si>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</si>
  <si>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</si>
  <si>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</si>
  <si>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</si>
  <si>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</si>
  <si>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</si>
  <si>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</si>
  <si>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</si>
  <si>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</si>
  <si>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</si>
  <si>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</si>
  <si>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</si>
  <si>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</si>
  <si>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</si>
  <si>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</si>
  <si>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</si>
  <si>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</si>
  <si>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</si>
  <si>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</si>
  <si>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</si>
  <si>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</si>
  <si>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</si>
  <si>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</si>
  <si>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</si>
  <si>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</si>
  <si>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</si>
  <si>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</si>
  <si>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</si>
  <si>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</si>
  <si>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</si>
  <si>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</si>
  <si>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</si>
  <si>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</si>
  <si>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</si>
  <si>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</si>
  <si>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</si>
  <si>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</si>
  <si>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</si>
  <si>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</si>
  <si>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</si>
  <si>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</si>
  <si>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</si>
  <si>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</si>
  <si>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</si>
  <si>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</si>
  <si>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</si>
  <si>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</si>
  <si>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</si>
  <si>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</si>
  <si>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</si>
  <si>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</si>
  <si>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</si>
  <si>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</si>
  <si>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</si>
  <si>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</si>
  <si>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</si>
  <si>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</si>
  <si>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</si>
  <si>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</si>
  <si>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</si>
  <si>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</si>
  <si>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</si>
  <si>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</si>
  <si>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</si>
  <si>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</si>
  <si>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</si>
  <si>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</si>
  <si>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</si>
  <si>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</si>
  <si>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</si>
  <si>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</si>
  <si>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</si>
  <si>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</si>
  <si>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</si>
  <si>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</si>
  <si>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</si>
  <si>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</si>
  <si>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</si>
  <si>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</si>
  <si>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</si>
  <si>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</si>
  <si>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</si>
  <si>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</si>
  <si>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</si>
  <si>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</si>
  <si>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</si>
  <si>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</si>
  <si>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</si>
  <si>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</si>
  <si>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</si>
  <si>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</si>
  <si>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</si>
  <si>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</si>
  <si>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</si>
  <si>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</si>
  <si>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</si>
  <si>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</si>
  <si>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</si>
  <si>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</si>
  <si>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</si>
  <si>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</si>
  <si>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</si>
  <si>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</si>
  <si>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</si>
  <si>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</si>
  <si>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</si>
  <si>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</si>
  <si>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</si>
  <si>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</si>
  <si>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</si>
  <si>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</si>
  <si>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</si>
  <si>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</si>
  <si>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</si>
  <si>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</si>
  <si>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</si>
  <si>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</si>
  <si>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</si>
  <si>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</si>
  <si>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</si>
  <si>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</si>
  <si>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</si>
  <si>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</si>
  <si>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</si>
  <si>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</si>
  <si>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</si>
  <si>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</si>
  <si>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</si>
  <si>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</si>
  <si>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</si>
  <si>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</si>
  <si>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</si>
  <si>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</si>
  <si>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</si>
  <si>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</si>
  <si>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</si>
  <si>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</si>
  <si>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</si>
  <si>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</si>
  <si>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</si>
  <si>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</si>
  <si>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</si>
  <si>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</si>
  <si>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</si>
  <si>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</si>
  <si>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</si>
  <si>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</si>
  <si>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</si>
  <si>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</si>
  <si>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</si>
  <si>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</si>
  <si>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</si>
  <si>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</si>
  <si>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</si>
  <si>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</si>
  <si>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</si>
  <si>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</si>
  <si>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</si>
  <si>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</si>
  <si>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</si>
  <si>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</si>
  <si>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</si>
  <si>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</si>
  <si>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</si>
  <si>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</si>
  <si>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</si>
  <si>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</si>
  <si>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</si>
  <si>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</si>
  <si>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</si>
  <si>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</si>
  <si>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</si>
  <si>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</si>
  <si>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</si>
  <si>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</si>
  <si>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</si>
  <si>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</si>
  <si>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</si>
  <si>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</si>
  <si>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</si>
  <si>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</si>
  <si>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</si>
  <si>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</si>
  <si>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</si>
  <si>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</si>
  <si>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</si>
  <si>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</si>
  <si>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</si>
  <si>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</si>
  <si>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</si>
  <si>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</si>
  <si>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</si>
  <si>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</si>
  <si>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</si>
  <si>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</si>
  <si>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</si>
  <si>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</si>
  <si>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</si>
  <si>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</si>
  <si>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</si>
  <si>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</si>
  <si>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</si>
  <si>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</si>
  <si>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</si>
  <si>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</si>
  <si>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</si>
  <si>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</si>
  <si>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</si>
  <si>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</si>
  <si>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</si>
  <si>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</si>
  <si>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</si>
  <si>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</si>
  <si>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</si>
  <si>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</si>
  <si>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</si>
  <si>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</si>
  <si>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</si>
  <si>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</si>
  <si>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</si>
  <si>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</si>
  <si>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</si>
  <si>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</si>
  <si>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</si>
  <si>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</si>
  <si>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</si>
  <si>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</si>
  <si>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</si>
  <si>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</si>
  <si>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</si>
  <si>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</si>
  <si>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</si>
  <si>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</si>
  <si>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</si>
  <si>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</si>
  <si>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</si>
  <si>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</si>
  <si>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</si>
  <si>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</si>
  <si>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</si>
  <si>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</si>
  <si>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</si>
  <si>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</si>
  <si>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</si>
  <si>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</si>
  <si>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</si>
  <si>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</si>
  <si>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</si>
  <si>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</si>
  <si>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</si>
  <si>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</si>
  <si>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</si>
  <si>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</si>
  <si>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</si>
  <si>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</si>
  <si>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</si>
  <si>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</si>
  <si>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</si>
  <si>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</si>
  <si>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</si>
  <si>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</si>
  <si>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</si>
  <si>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</si>
  <si>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</si>
  <si>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</si>
  <si>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</si>
  <si>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</si>
  <si>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</si>
  <si>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</si>
  <si>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</si>
  <si>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</si>
  <si>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</si>
  <si>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</si>
  <si>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</si>
  <si>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</si>
  <si>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</si>
  <si>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</si>
  <si>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</si>
  <si>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</si>
  <si>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</si>
  <si>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</si>
  <si>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</si>
  <si>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</si>
  <si>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</si>
  <si>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</si>
  <si>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</si>
  <si>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</si>
  <si>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</si>
  <si>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</si>
  <si>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</si>
  <si>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</si>
  <si>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</si>
  <si>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</si>
  <si>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</si>
  <si>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</si>
  <si>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</si>
  <si>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</si>
  <si>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</si>
  <si>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</si>
  <si>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</si>
  <si>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</si>
  <si>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</si>
  <si>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</si>
  <si>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</si>
  <si>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</si>
  <si>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</si>
  <si>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</si>
  <si>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</si>
  <si>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</si>
  <si>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</si>
  <si>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</si>
  <si>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</si>
  <si>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</si>
  <si>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</si>
  <si>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</si>
  <si>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</si>
  <si>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</si>
  <si>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</si>
  <si>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</si>
  <si>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</si>
  <si>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</si>
  <si>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</si>
  <si>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</si>
  <si>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</si>
  <si>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</si>
  <si>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</si>
  <si>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</si>
  <si>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</si>
  <si>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</si>
  <si>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</si>
  <si>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</si>
  <si>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</si>
  <si>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</si>
  <si>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</si>
  <si>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</si>
  <si>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</si>
  <si>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</si>
  <si>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</si>
  <si>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</si>
  <si>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</si>
  <si>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</si>
  <si>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</si>
  <si>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</si>
  <si>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</si>
  <si>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</si>
  <si>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</si>
  <si>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</si>
  <si>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</si>
  <si>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</si>
  <si>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</si>
  <si>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</si>
  <si>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</si>
  <si>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</si>
  <si>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</si>
  <si>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</si>
  <si>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</si>
  <si>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</si>
  <si>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</si>
  <si>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</si>
  <si>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</si>
  <si>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</si>
  <si>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</si>
  <si>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</si>
  <si>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</si>
  <si>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</si>
  <si>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</si>
  <si>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</si>
  <si>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</si>
  <si>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</si>
  <si>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</si>
  <si>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</si>
  <si>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</si>
  <si>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</si>
  <si>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</si>
  <si>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</si>
  <si>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</si>
  <si>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</si>
  <si>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</si>
  <si>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</si>
  <si>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</si>
  <si>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</si>
  <si>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</si>
  <si>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</si>
  <si>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</si>
  <si>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</si>
  <si>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</si>
  <si>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</si>
  <si>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</si>
  <si>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</si>
  <si>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</si>
  <si>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</si>
  <si>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</si>
  <si>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</si>
  <si>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</si>
  <si>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</si>
  <si>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</si>
  <si>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</si>
  <si>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</si>
  <si>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</si>
  <si>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</si>
  <si>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</si>
  <si>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</si>
  <si>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</si>
  <si>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</si>
  <si>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</si>
  <si>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</si>
  <si>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</si>
  <si>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</si>
  <si>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</si>
  <si>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</si>
  <si>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</si>
  <si>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</si>
  <si>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</si>
  <si>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</si>
  <si>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</si>
  <si>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</si>
  <si>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</si>
  <si>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</si>
  <si>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</si>
  <si>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</si>
  <si>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</si>
  <si>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</si>
  <si>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</si>
  <si>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</si>
  <si>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</si>
  <si>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</si>
  <si>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</si>
  <si>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</si>
  <si>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</si>
  <si>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</si>
  <si>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</si>
  <si>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</si>
  <si>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</si>
  <si>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</si>
  <si>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</si>
  <si>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</si>
  <si>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</si>
  <si>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</si>
  <si>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</si>
  <si>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</si>
  <si>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</si>
  <si>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</si>
  <si>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</si>
  <si>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</si>
  <si>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</si>
  <si>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</si>
  <si>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</si>
  <si>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</si>
  <si>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</si>
  <si>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</si>
  <si>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</si>
  <si>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</si>
  <si>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</si>
  <si>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</si>
  <si>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</si>
  <si>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</si>
  <si>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</si>
  <si>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</si>
  <si>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</si>
  <si>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</si>
  <si>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</si>
  <si>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</si>
  <si>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</si>
  <si>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</si>
  <si>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</si>
  <si>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</si>
  <si>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</si>
  <si>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</si>
  <si>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</si>
  <si>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</si>
  <si>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</si>
  <si>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</si>
  <si>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</si>
  <si>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</si>
  <si>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</si>
  <si>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</si>
  <si>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</si>
  <si>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</si>
  <si>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</si>
  <si>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</si>
  <si>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</si>
  <si>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</si>
  <si>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</si>
  <si>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</si>
  <si>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</si>
  <si>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</si>
  <si>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</si>
  <si>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</si>
  <si>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</si>
  <si>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</si>
  <si>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</si>
  <si>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</si>
  <si>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</si>
  <si>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</si>
  <si>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</si>
  <si>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</si>
  <si>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</si>
  <si>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</si>
  <si>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</si>
  <si>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</si>
  <si>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</si>
  <si>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</si>
  <si>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</si>
  <si>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</si>
  <si>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</si>
  <si>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</si>
  <si>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</si>
  <si>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</si>
  <si>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</si>
  <si>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</si>
  <si>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</si>
  <si>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</si>
  <si>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</si>
  <si>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</si>
  <si>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</si>
  <si>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</si>
  <si>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</si>
  <si>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</si>
  <si>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</si>
  <si>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</si>
  <si>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</si>
  <si>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</si>
  <si>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</si>
  <si>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</si>
  <si>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</si>
  <si>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</si>
  <si>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</si>
  <si>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</si>
  <si>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</si>
  <si>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</si>
  <si>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</si>
  <si>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</si>
  <si>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</si>
  <si>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</si>
  <si>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</si>
  <si>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</si>
  <si>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</si>
  <si>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</si>
  <si>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</si>
  <si>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</si>
  <si>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</si>
  <si>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</si>
  <si>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</si>
  <si>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</si>
  <si>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</si>
  <si>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</si>
  <si>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</si>
  <si>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</si>
  <si>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</si>
  <si>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</si>
  <si>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</si>
  <si>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</si>
  <si>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</si>
  <si>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</si>
  <si>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</si>
  <si>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</si>
  <si>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</si>
  <si>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</si>
  <si>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</si>
  <si>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</si>
  <si>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</si>
  <si>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</si>
  <si>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</si>
  <si>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</si>
  <si>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</si>
  <si>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</si>
  <si>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</si>
  <si>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</si>
  <si>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</si>
  <si>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</si>
  <si>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</si>
  <si>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</si>
  <si>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</si>
  <si>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</si>
  <si>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</si>
  <si>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</si>
  <si>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</si>
  <si>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</si>
  <si>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</si>
  <si>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</si>
  <si>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</si>
  <si>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</si>
  <si>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</si>
  <si>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</si>
  <si>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</si>
  <si>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</si>
  <si>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</si>
  <si>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</si>
  <si>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</si>
  <si>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</si>
  <si>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</si>
  <si>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</si>
  <si>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</si>
  <si>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</si>
  <si>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</si>
  <si>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</si>
  <si>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</si>
  <si>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</si>
  <si>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</si>
  <si>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</si>
  <si>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</si>
  <si>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</si>
  <si>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</si>
  <si>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</si>
  <si>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</si>
  <si>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</si>
  <si>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</si>
  <si>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</si>
  <si>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</si>
  <si>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</si>
  <si>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</si>
  <si>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</si>
  <si>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</si>
  <si>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</si>
  <si>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</si>
  <si>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</si>
  <si>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</si>
  <si>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</si>
  <si>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</si>
  <si>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</si>
  <si>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</si>
  <si>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</si>
  <si>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</si>
  <si>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</si>
  <si>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</si>
  <si>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</si>
  <si>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</si>
  <si>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</si>
  <si>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</si>
  <si>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</si>
  <si>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</si>
  <si>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</si>
  <si>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</si>
  <si>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</si>
  <si>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</si>
  <si>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</si>
  <si>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</si>
  <si>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</si>
  <si>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</si>
  <si>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</si>
  <si>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</si>
  <si>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</si>
  <si>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</si>
  <si>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</si>
  <si>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</si>
  <si>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</si>
  <si>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</si>
  <si>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</si>
  <si>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</si>
  <si>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</si>
  <si>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</si>
  <si>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</si>
  <si>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</si>
  <si>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</si>
  <si>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</si>
  <si>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</si>
  <si>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</si>
  <si>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</si>
  <si>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</si>
  <si>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</si>
  <si>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</si>
  <si>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</si>
  <si>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</si>
  <si>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</si>
  <si>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</si>
  <si>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</si>
  <si>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</si>
  <si>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</si>
  <si>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</si>
  <si>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</si>
  <si>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</si>
  <si>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</si>
  <si>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</si>
  <si>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</si>
  <si>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</si>
  <si>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</si>
  <si>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</si>
  <si>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</si>
  <si>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</si>
  <si>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</si>
  <si>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</si>
  <si>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</si>
  <si>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</si>
  <si>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</si>
  <si>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</si>
  <si>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</si>
  <si>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</si>
  <si>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</si>
  <si>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</si>
  <si>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</si>
  <si>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</si>
  <si>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</si>
  <si>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</si>
  <si>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</si>
  <si>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</si>
  <si>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</si>
  <si>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</si>
  <si>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</si>
  <si>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</si>
  <si>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</si>
  <si>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</si>
  <si>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</si>
  <si>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</si>
  <si>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</si>
  <si>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</si>
  <si>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</si>
  <si>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</si>
  <si>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</si>
  <si>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</si>
  <si>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</si>
  <si>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</si>
  <si>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</si>
  <si>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</si>
  <si>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</si>
  <si>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</si>
  <si>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</si>
  <si>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</si>
  <si>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</si>
  <si>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</si>
  <si>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</si>
  <si>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</si>
  <si>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</si>
  <si>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</si>
  <si>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</si>
  <si>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</si>
  <si>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</si>
  <si>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</si>
  <si>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</si>
  <si>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</si>
  <si>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</si>
  <si>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</si>
  <si>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</si>
  <si>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</si>
  <si>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</si>
  <si>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</si>
  <si>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</si>
  <si>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</si>
  <si>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</si>
  <si>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</si>
  <si>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</si>
  <si>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</si>
  <si>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</si>
  <si>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</si>
  <si>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</si>
  <si>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</si>
  <si>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</si>
  <si>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</si>
  <si>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</si>
  <si>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</si>
  <si>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</si>
  <si>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</si>
  <si>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</si>
  <si>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</si>
  <si>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</si>
  <si>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</si>
  <si>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</si>
  <si>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</si>
  <si>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</si>
  <si>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</si>
  <si>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</si>
  <si>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</si>
  <si>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</si>
  <si>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</si>
  <si>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</si>
  <si>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</si>
  <si>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</si>
  <si>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</si>
  <si>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</si>
  <si>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</si>
  <si>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</si>
  <si>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</si>
  <si>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</si>
  <si>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</si>
  <si>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</si>
  <si>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</si>
  <si>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</si>
  <si>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</si>
  <si>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</si>
  <si>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</si>
  <si>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</si>
  <si>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</si>
  <si>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</si>
  <si>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</si>
  <si>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</si>
  <si>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</si>
  <si>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</si>
  <si>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</si>
  <si>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</si>
  <si>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</si>
  <si>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</si>
  <si>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</si>
  <si>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</si>
  <si>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</si>
  <si>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</si>
  <si>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</si>
  <si>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</si>
  <si>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</si>
  <si>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</si>
  <si>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</si>
  <si>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</si>
  <si>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</si>
  <si>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</si>
  <si>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</si>
  <si>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</si>
  <si>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</si>
  <si>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</si>
  <si>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</si>
  <si>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</si>
  <si>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</si>
  <si>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</si>
  <si>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</si>
  <si>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</si>
  <si>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</si>
  <si>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</si>
  <si>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</si>
  <si>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</si>
  <si>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</si>
  <si>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</si>
  <si>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</si>
  <si>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</si>
  <si>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</si>
  <si>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</si>
  <si>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</si>
  <si>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</si>
  <si>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</si>
  <si>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</si>
  <si>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</si>
  <si>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</si>
  <si>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</si>
  <si>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</si>
  <si>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</si>
  <si>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</si>
  <si>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</si>
  <si>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</si>
  <si>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</si>
  <si>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</si>
  <si>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</si>
  <si>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</si>
  <si>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</si>
  <si>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</si>
  <si>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</si>
  <si>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</si>
  <si>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</si>
  <si>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</si>
  <si>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</si>
  <si>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</si>
  <si>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</si>
  <si>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</si>
  <si>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</si>
  <si>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</si>
  <si>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</si>
  <si>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</si>
  <si>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</si>
  <si>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</si>
  <si>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</si>
  <si>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</si>
  <si>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</si>
  <si>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</si>
  <si>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</si>
  <si>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</si>
  <si>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</si>
  <si>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</si>
  <si>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</si>
  <si>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</si>
  <si>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</si>
  <si>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</si>
  <si>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</si>
  <si>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</si>
  <si>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</si>
  <si>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</si>
  <si>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</si>
  <si>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</si>
  <si>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</si>
  <si>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</si>
  <si>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</si>
  <si>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</si>
  <si>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</si>
  <si>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</si>
  <si>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</si>
  <si>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</si>
  <si>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</si>
  <si>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</si>
  <si>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</si>
  <si>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</si>
  <si>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</si>
  <si>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</si>
  <si>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</si>
  <si>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</si>
  <si>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</si>
  <si>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</si>
  <si>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</si>
  <si>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</si>
  <si>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</si>
  <si>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</si>
  <si>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</si>
  <si>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</si>
  <si>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</si>
  <si>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</si>
  <si>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</si>
  <si>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</si>
  <si>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</si>
  <si>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</si>
  <si>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</si>
  <si>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</si>
  <si>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</si>
  <si>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</si>
  <si>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</si>
  <si>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</si>
  <si>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</si>
  <si>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</si>
  <si>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</si>
  <si>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</si>
  <si>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</si>
  <si>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</si>
  <si>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</si>
  <si>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</si>
  <si>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</si>
  <si>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</si>
  <si>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</si>
  <si>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</si>
  <si>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</si>
  <si>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</si>
  <si>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</si>
  <si>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</si>
  <si>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</si>
  <si>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</si>
  <si>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</si>
  <si>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</si>
  <si>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</si>
  <si>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</si>
  <si>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</si>
  <si>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</si>
  <si>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</si>
  <si>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</si>
  <si>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</si>
  <si>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</si>
  <si>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</si>
  <si>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</si>
  <si>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</si>
  <si>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</si>
  <si>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</si>
  <si>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</si>
  <si>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</si>
  <si>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</si>
  <si>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</si>
  <si>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</si>
  <si>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</si>
  <si>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</si>
  <si>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</si>
  <si>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</si>
  <si>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</si>
  <si>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</si>
  <si>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</si>
  <si>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</si>
  <si>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</si>
  <si>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</si>
  <si>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</si>
  <si>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</si>
  <si>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</si>
  <si>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</si>
  <si>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</si>
  <si>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</si>
  <si>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</si>
  <si>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</si>
  <si>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</si>
  <si>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</si>
  <si>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</si>
  <si>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</si>
  <si>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</si>
  <si>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</si>
  <si>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</si>
  <si>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</si>
  <si>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</si>
  <si>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</si>
  <si>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</si>
  <si>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</si>
  <si>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</si>
  <si>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</si>
  <si>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</si>
  <si>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</si>
  <si>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</si>
  <si>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</si>
  <si>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</si>
  <si>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</si>
  <si>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</si>
  <si>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</si>
  <si>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</si>
  <si>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</si>
  <si>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</si>
  <si>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</si>
  <si>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</si>
  <si>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</si>
  <si>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</si>
  <si>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</si>
  <si>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</si>
  <si>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</si>
  <si>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</si>
  <si>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</si>
  <si>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</si>
  <si>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</si>
  <si>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</si>
  <si>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</si>
  <si>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</si>
  <si>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</si>
  <si>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</si>
  <si>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</si>
  <si>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</si>
  <si>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</si>
  <si>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</si>
  <si>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</si>
  <si>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</si>
  <si>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</si>
  <si>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</si>
  <si>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</si>
  <si>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</si>
  <si>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</si>
  <si>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</si>
  <si>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</si>
  <si>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</si>
  <si>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</si>
  <si>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</si>
  <si>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</si>
  <si>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</si>
  <si>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</si>
  <si>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</si>
  <si>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</si>
  <si>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</si>
  <si>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</si>
  <si>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</si>
  <si>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</si>
  <si>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</si>
  <si>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</si>
  <si>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</si>
  <si>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</si>
  <si>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</si>
  <si>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</si>
  <si>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</si>
  <si>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</si>
  <si>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</si>
  <si>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</si>
  <si>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</si>
  <si>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</si>
  <si>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</si>
  <si>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</si>
  <si>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</si>
  <si>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</si>
  <si>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</si>
  <si>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</si>
  <si>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</si>
  <si>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</si>
  <si>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</si>
  <si>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</si>
  <si>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</si>
  <si>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</si>
  <si>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</si>
  <si>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</si>
  <si>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</si>
  <si>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</si>
  <si>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</si>
  <si>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</si>
  <si>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</si>
  <si>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</si>
  <si>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</si>
  <si>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</si>
  <si>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</si>
  <si>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</si>
  <si>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</si>
  <si>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</si>
  <si>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</si>
  <si>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</si>
  <si>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</si>
  <si>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</si>
  <si>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</si>
  <si>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</si>
  <si>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</si>
  <si>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</si>
  <si>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</si>
  <si>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</si>
  <si>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</si>
  <si>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</si>
  <si>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</si>
  <si>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</si>
  <si>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</si>
  <si>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</si>
  <si>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</si>
  <si>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</si>
  <si>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</si>
  <si>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</si>
  <si>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</si>
  <si>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</si>
  <si>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</si>
  <si>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</si>
  <si>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</si>
  <si>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</si>
  <si>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</si>
  <si>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</si>
  <si>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</si>
  <si>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</si>
  <si>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</si>
  <si>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</si>
  <si>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</si>
  <si>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</si>
  <si>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</si>
  <si>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</si>
  <si>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</si>
  <si>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</si>
  <si>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</si>
  <si>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</si>
  <si>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</si>
  <si>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</si>
  <si>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</si>
  <si>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</si>
  <si>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</si>
  <si>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</si>
  <si>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</si>
  <si>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</si>
  <si>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</si>
  <si>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</si>
  <si>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</si>
  <si>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</si>
  <si>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</si>
  <si>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</si>
  <si>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</si>
  <si>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</si>
  <si>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</si>
  <si>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</si>
  <si>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</si>
  <si>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</si>
  <si>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</si>
  <si>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</si>
  <si>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</si>
  <si>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</si>
  <si>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</si>
  <si>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</si>
  <si>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</si>
  <si>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</si>
  <si>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</si>
  <si>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</si>
  <si>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</si>
  <si>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</si>
  <si>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</si>
  <si>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</si>
  <si>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</si>
  <si>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</si>
  <si>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</si>
  <si>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</si>
  <si>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</si>
  <si>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</si>
  <si>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</si>
  <si>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</si>
  <si>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</si>
  <si>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</si>
  <si>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</si>
  <si>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</si>
  <si>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</si>
  <si>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</si>
  <si>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</si>
  <si>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</si>
  <si>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</si>
  <si>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</si>
  <si>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</si>
  <si>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</si>
  <si>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</si>
  <si>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</si>
  <si>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</si>
  <si>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</si>
  <si>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</si>
  <si>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</si>
  <si>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</si>
  <si>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</si>
  <si>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</si>
  <si>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</si>
  <si>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</si>
  <si>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</si>
  <si>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</si>
  <si>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</si>
  <si>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</si>
  <si>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</si>
  <si>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</si>
  <si>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</si>
  <si>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</si>
  <si>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</si>
  <si>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</si>
  <si>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</si>
  <si>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</si>
  <si>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</si>
  <si>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</si>
  <si>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</si>
  <si>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</si>
  <si>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</si>
  <si>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</si>
  <si>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</si>
  <si>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</si>
  <si>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</si>
  <si>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</si>
  <si>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</si>
  <si>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</si>
  <si>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</si>
  <si>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</si>
  <si>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</si>
  <si>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</si>
  <si>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</si>
  <si>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</si>
  <si>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</si>
  <si>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</si>
  <si>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</si>
  <si>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</si>
  <si>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</si>
  <si>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</si>
  <si>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</si>
  <si>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</si>
  <si>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</si>
  <si>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</si>
  <si>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</si>
  <si>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</si>
  <si>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</si>
  <si>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</si>
  <si>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</si>
  <si>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</si>
  <si>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</si>
  <si>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</si>
  <si>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</si>
  <si>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</si>
  <si>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</si>
  <si>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</si>
  <si>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</si>
  <si>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</si>
  <si>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</si>
  <si>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</si>
  <si>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</si>
  <si>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</si>
  <si>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</si>
  <si>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</si>
  <si>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</si>
  <si>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</si>
  <si>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</si>
  <si>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</si>
  <si>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</si>
  <si>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</si>
  <si>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</si>
  <si>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</si>
  <si>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</si>
  <si>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</si>
  <si>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</si>
  <si>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</si>
  <si>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</si>
  <si>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</si>
  <si>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</si>
  <si>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</si>
  <si>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</si>
  <si>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</si>
  <si>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</si>
  <si>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</si>
  <si>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</si>
  <si>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</si>
  <si>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</si>
  <si>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</si>
  <si>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</si>
  <si>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</si>
  <si>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</si>
  <si>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</si>
  <si>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</si>
  <si>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</si>
  <si>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</si>
  <si>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</si>
  <si>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</si>
  <si>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</si>
  <si>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</si>
  <si>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</si>
  <si>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</si>
  <si>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</si>
  <si>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</si>
  <si>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</si>
  <si>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</si>
  <si>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</si>
  <si>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</si>
  <si>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</si>
  <si>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</si>
  <si>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</si>
  <si>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</si>
  <si>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</si>
  <si>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</si>
  <si>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</si>
  <si>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</si>
  <si>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</si>
  <si>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</si>
  <si>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</si>
  <si>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</si>
  <si>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</si>
  <si>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</si>
  <si>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</si>
  <si>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</si>
  <si>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</si>
  <si>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</si>
  <si>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</si>
  <si>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</si>
  <si>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</si>
  <si>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</si>
  <si>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</si>
  <si>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</si>
  <si>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</si>
  <si>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</si>
  <si>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</si>
  <si>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</si>
  <si>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</si>
  <si>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</si>
  <si>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</si>
  <si>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</si>
  <si>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</si>
  <si>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</si>
  <si>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</si>
  <si>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</si>
  <si>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</si>
  <si>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</si>
  <si>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</si>
  <si>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</si>
  <si>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</si>
  <si>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</si>
  <si>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</si>
  <si>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</si>
  <si>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</si>
  <si>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</si>
  <si>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</si>
  <si>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</si>
  <si>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</si>
  <si>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</si>
  <si>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</si>
  <si>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</si>
  <si>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</si>
  <si>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</si>
  <si>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</si>
  <si>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</si>
  <si>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</si>
  <si>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</si>
  <si>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</si>
  <si>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</si>
  <si>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</si>
  <si>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</si>
  <si>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</si>
  <si>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</si>
  <si>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</si>
  <si>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</si>
  <si>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</si>
  <si>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</si>
  <si>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</si>
  <si>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</si>
  <si>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</si>
  <si>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</si>
  <si>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</si>
  <si>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</si>
  <si>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</si>
  <si>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</si>
  <si>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</si>
  <si>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</si>
  <si>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</si>
  <si>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</si>
  <si>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</si>
  <si>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</si>
  <si>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</si>
  <si>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</si>
  <si>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</si>
  <si>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</si>
  <si>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</si>
  <si>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</si>
  <si>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</si>
  <si>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</si>
  <si>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</si>
  <si>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</si>
  <si>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</si>
  <si>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</si>
  <si>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</si>
  <si>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</si>
  <si>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</si>
  <si>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</si>
  <si>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</si>
  <si>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</si>
  <si>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</si>
  <si>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</si>
  <si>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</si>
  <si>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</si>
  <si>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</si>
  <si>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</si>
  <si>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</si>
  <si>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</si>
  <si>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</si>
  <si>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</si>
  <si>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</si>
  <si>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</si>
  <si>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</si>
  <si>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</si>
  <si>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</si>
  <si>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</si>
  <si>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</si>
  <si>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</si>
  <si>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</si>
  <si>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</si>
  <si>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</si>
  <si>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</si>
  <si>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</si>
  <si>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</si>
  <si>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</si>
  <si>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</si>
  <si>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</si>
  <si>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</si>
  <si>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</si>
  <si>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</si>
  <si>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</si>
  <si>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</si>
  <si>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</si>
  <si>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</si>
  <si>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</si>
  <si>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</si>
  <si>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</si>
  <si>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</si>
  <si>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</si>
  <si>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</si>
  <si>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</si>
  <si>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</si>
  <si>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</si>
  <si>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</si>
  <si>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</si>
  <si>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</si>
  <si>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</si>
  <si>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</si>
  <si>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</si>
  <si>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</si>
  <si>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</si>
  <si>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</si>
  <si>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</si>
  <si>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</si>
  <si>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</si>
  <si>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</si>
  <si>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</si>
  <si>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</si>
  <si>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</si>
  <si>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</si>
  <si>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</si>
  <si>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</si>
  <si>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</si>
  <si>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</si>
  <si>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</si>
  <si>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</si>
  <si>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</si>
  <si>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</si>
  <si>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</si>
  <si>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</si>
  <si>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</si>
  <si>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</si>
  <si>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</si>
  <si>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</si>
  <si>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</si>
  <si>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</si>
  <si>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</si>
  <si>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</si>
  <si>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</si>
  <si>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</si>
  <si>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</si>
  <si>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</si>
  <si>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</si>
  <si>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</si>
  <si>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</si>
  <si>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</si>
  <si>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</si>
  <si>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</si>
  <si>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</si>
  <si>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</si>
  <si>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</si>
  <si>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</si>
  <si>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</si>
  <si>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</si>
  <si>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</si>
  <si>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</si>
  <si>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</si>
  <si>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</si>
  <si>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</si>
  <si>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</si>
  <si>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</si>
  <si>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</si>
  <si>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</si>
  <si>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</si>
  <si>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</si>
  <si>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</si>
  <si>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</si>
  <si>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</si>
  <si>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</si>
  <si>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</si>
  <si>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</si>
  <si>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</si>
  <si>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</si>
  <si>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</si>
  <si>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</si>
  <si>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</si>
  <si>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</si>
  <si>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</si>
  <si>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</si>
  <si>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</si>
  <si>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</si>
  <si>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</si>
  <si>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</si>
  <si>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</si>
  <si>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</si>
  <si>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</si>
  <si>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</si>
  <si>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</si>
  <si>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</si>
  <si>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</si>
  <si>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</si>
  <si>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</si>
  <si>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</si>
  <si>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</si>
  <si>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</si>
  <si>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</si>
  <si>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</si>
  <si>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</si>
  <si>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</si>
  <si>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</si>
  <si>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</si>
  <si>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</si>
  <si>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</si>
  <si>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</si>
  <si>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</si>
  <si>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</si>
  <si>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</si>
  <si>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</si>
  <si>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</si>
  <si>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</si>
  <si>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</si>
  <si>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</si>
  <si>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</si>
  <si>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</si>
  <si>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</si>
  <si>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</si>
  <si>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</si>
  <si>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</si>
  <si>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</si>
  <si>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</si>
  <si>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</si>
  <si>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</si>
  <si>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</si>
  <si>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</si>
  <si>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</si>
  <si>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</si>
  <si>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</si>
  <si>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</si>
  <si>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</si>
  <si>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</si>
  <si>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</si>
  <si>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</si>
  <si>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</si>
  <si>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</si>
  <si>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</si>
  <si>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</si>
  <si>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</si>
  <si>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</si>
  <si>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</si>
  <si>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</si>
  <si>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</si>
  <si>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</si>
  <si>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</si>
  <si>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</si>
  <si>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</si>
  <si>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</si>
  <si>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</si>
  <si>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</si>
  <si>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</si>
  <si>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</si>
  <si>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</si>
  <si>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</si>
  <si>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</si>
  <si>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</si>
  <si>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</si>
  <si>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</si>
  <si>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</si>
  <si>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</si>
  <si>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</si>
  <si>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</si>
  <si>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</si>
  <si>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</si>
  <si>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</si>
  <si>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</si>
  <si>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</si>
  <si>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</si>
  <si>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</si>
  <si>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</si>
  <si>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</si>
  <si>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</si>
  <si>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</si>
  <si>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</si>
  <si>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</si>
  <si>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</si>
  <si>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</si>
  <si>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</si>
  <si>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</si>
  <si>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</si>
  <si>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</si>
  <si>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</si>
  <si>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</si>
  <si>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</si>
  <si>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</si>
  <si>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</si>
  <si>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</si>
  <si>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</si>
  <si>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</si>
  <si>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</si>
  <si>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</si>
  <si>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</si>
  <si>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</si>
  <si>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</si>
  <si>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</si>
  <si>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</si>
  <si>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</si>
  <si>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</si>
  <si>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</si>
  <si>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</si>
  <si>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</si>
  <si>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</si>
  <si>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</si>
  <si>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</si>
  <si>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</si>
  <si>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</si>
  <si>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</si>
  <si>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</si>
  <si>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</si>
  <si>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</si>
  <si>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</si>
  <si>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</si>
  <si>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</si>
  <si>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</si>
  <si>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</si>
  <si>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</si>
  <si>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</si>
  <si>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</si>
  <si>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</si>
  <si>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</si>
  <si>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</si>
  <si>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</si>
  <si>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</si>
  <si>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</si>
  <si>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</si>
  <si>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</si>
  <si>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</si>
  <si>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</si>
  <si>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</si>
  <si>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</si>
  <si>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</si>
  <si>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</si>
  <si>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</si>
  <si>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</si>
  <si>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</si>
  <si>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</si>
  <si>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</si>
  <si>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</si>
  <si>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</si>
  <si>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</si>
  <si>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</si>
  <si>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</si>
  <si>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</si>
  <si>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</si>
  <si>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</si>
  <si>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</si>
  <si>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</si>
  <si>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</si>
  <si>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</si>
  <si>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</si>
  <si>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</si>
  <si>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</si>
  <si>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</si>
  <si>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</si>
  <si>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</si>
  <si>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</si>
  <si>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</si>
  <si>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</si>
  <si>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</si>
  <si>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</si>
  <si>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</si>
  <si>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</si>
  <si>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</si>
  <si>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</si>
  <si>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</si>
  <si>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</si>
  <si>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</si>
  <si>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</si>
  <si>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</si>
  <si>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</si>
  <si>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</si>
  <si>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</si>
  <si>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</si>
  <si>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</si>
  <si>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</si>
  <si>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</si>
  <si>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</si>
  <si>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</si>
  <si>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</si>
  <si>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</si>
  <si>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</si>
  <si>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</si>
  <si>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</si>
  <si>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</si>
  <si>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</si>
  <si>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</si>
  <si>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</si>
  <si>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</si>
  <si>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</si>
  <si>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</si>
  <si>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</si>
  <si>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</si>
  <si>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</si>
  <si>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</si>
  <si>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</si>
  <si>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</si>
  <si>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</si>
  <si>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</si>
  <si>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</si>
  <si>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</si>
  <si>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</si>
  <si>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</si>
  <si>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</si>
  <si>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</si>
  <si>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</si>
  <si>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</si>
  <si>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</si>
  <si>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</si>
  <si>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</si>
  <si>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</si>
  <si>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</si>
  <si>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</si>
  <si>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</si>
  <si>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</si>
  <si>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</si>
  <si>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</si>
  <si>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</si>
  <si>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</si>
  <si>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</si>
  <si>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</si>
  <si>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</si>
  <si>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</si>
  <si>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</si>
  <si>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</si>
  <si>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</si>
  <si>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</si>
  <si>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</si>
  <si>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</si>
  <si>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</si>
  <si>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</si>
  <si>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</si>
  <si>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</si>
  <si>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</si>
  <si>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</si>
  <si>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</si>
  <si>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</si>
  <si>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</si>
  <si>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</si>
  <si>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</si>
  <si>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</si>
  <si>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</si>
  <si>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</si>
  <si>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</si>
  <si>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</si>
  <si>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</si>
  <si>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</si>
  <si>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</si>
  <si>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</si>
  <si>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</si>
  <si>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</si>
  <si>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</si>
  <si>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</si>
  <si>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</si>
  <si>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</si>
  <si>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</si>
  <si>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</si>
  <si>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</si>
  <si>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</si>
  <si>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</si>
  <si>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</si>
  <si>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</si>
  <si>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</si>
  <si>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</si>
  <si>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</si>
  <si>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</si>
  <si>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</si>
  <si>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</si>
  <si>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</si>
  <si>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</si>
  <si>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</si>
  <si>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</si>
  <si>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</si>
  <si>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</si>
  <si>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</si>
  <si>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</si>
  <si>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</si>
  <si>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</si>
  <si>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</si>
  <si>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</si>
  <si>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</si>
  <si>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</si>
  <si>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</si>
  <si>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</si>
  <si>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</si>
  <si>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</si>
  <si>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</si>
  <si>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</si>
  <si>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</si>
  <si>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</si>
  <si>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</si>
  <si>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</si>
  <si>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</si>
  <si>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</si>
  <si>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</si>
  <si>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</si>
  <si>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</si>
  <si>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</si>
  <si>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</si>
  <si>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</si>
  <si>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</si>
  <si>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</si>
  <si>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</si>
  <si>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</si>
  <si>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</si>
  <si>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</si>
  <si>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</si>
  <si>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</si>
  <si>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</si>
  <si>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</si>
  <si>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</si>
  <si>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</si>
  <si>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</si>
  <si>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</si>
  <si>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</si>
  <si>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</si>
  <si>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</si>
  <si>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</si>
  <si>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</si>
  <si>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</si>
  <si>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</si>
  <si>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</si>
  <si>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</si>
  <si>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</si>
  <si>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</si>
  <si>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</si>
  <si>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</si>
  <si>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</si>
  <si>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</si>
  <si>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</si>
  <si>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</si>
  <si>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</si>
  <si>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</si>
  <si>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</si>
  <si>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</si>
  <si>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</si>
  <si>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</si>
  <si>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</si>
  <si>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</si>
  <si>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</si>
  <si>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</si>
  <si>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</si>
  <si>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</si>
  <si>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</si>
  <si>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</si>
  <si>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</si>
  <si>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</si>
  <si>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</si>
  <si>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</si>
  <si>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</si>
  <si>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</si>
  <si>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</si>
  <si>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</si>
  <si>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</si>
  <si>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</si>
  <si>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</si>
  <si>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</si>
  <si>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</si>
  <si>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</si>
  <si>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</si>
  <si>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</si>
  <si>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</si>
  <si>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</si>
  <si>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</si>
  <si>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</si>
  <si>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</si>
  <si>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</si>
  <si>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</si>
  <si>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</si>
  <si>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</si>
  <si>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</si>
  <si>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</si>
  <si>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</si>
  <si>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</si>
  <si>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</si>
  <si>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</si>
  <si>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</si>
  <si>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</si>
  <si>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</si>
  <si>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</si>
  <si>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</si>
  <si>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</si>
  <si>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</si>
  <si>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</si>
  <si>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</si>
  <si>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</si>
  <si>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</si>
  <si>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</si>
  <si>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</si>
  <si>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</si>
  <si>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</si>
  <si>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</si>
  <si>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</si>
  <si>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</si>
  <si>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</si>
  <si>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</si>
  <si>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</si>
  <si>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</si>
  <si>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</si>
  <si>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</si>
  <si>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</si>
  <si>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</si>
  <si>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</si>
  <si>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</si>
  <si>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</si>
  <si>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</si>
  <si>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</si>
  <si>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</si>
  <si>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</si>
  <si>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</si>
  <si>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</si>
  <si>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</si>
  <si>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</si>
  <si>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</si>
  <si>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</si>
  <si>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</si>
  <si>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</si>
  <si>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</si>
  <si>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</si>
  <si>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</si>
  <si>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</si>
  <si>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</si>
  <si>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</si>
  <si>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</si>
  <si>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</si>
  <si>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</si>
  <si>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</si>
  <si>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</si>
  <si>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</si>
  <si>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</si>
  <si>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</si>
  <si>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</si>
  <si>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</si>
  <si>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</si>
  <si>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</si>
  <si>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</si>
  <si>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</si>
  <si>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</si>
  <si>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</si>
  <si>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</si>
  <si>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</si>
  <si>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</si>
  <si>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</si>
  <si>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</si>
  <si>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</si>
  <si>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</si>
  <si>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</si>
  <si>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</si>
  <si>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</si>
  <si>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</si>
  <si>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</si>
  <si>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</si>
  <si>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</si>
  <si>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</si>
  <si>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</si>
  <si>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</si>
  <si>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</si>
  <si>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</si>
  <si>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</si>
  <si>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</si>
  <si>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</si>
  <si>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</si>
  <si>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</si>
  <si>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</si>
  <si>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</si>
  <si>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</si>
  <si>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</si>
  <si>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</si>
  <si>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</si>
  <si>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</si>
  <si>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</si>
  <si>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</si>
  <si>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</si>
  <si>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</si>
  <si>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</si>
  <si>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</si>
  <si>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</si>
  <si>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</si>
  <si>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</si>
  <si>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</si>
  <si>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</si>
  <si>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</si>
  <si>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</si>
  <si>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</si>
  <si>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</si>
  <si>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</si>
  <si>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</si>
  <si>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</si>
  <si>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</si>
  <si>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</si>
  <si>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</si>
  <si>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</si>
  <si>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</si>
  <si>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</si>
  <si>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</si>
  <si>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</si>
  <si>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</si>
  <si>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</si>
  <si>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</si>
  <si>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</si>
  <si>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</si>
  <si>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</si>
  <si>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</si>
  <si>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</si>
  <si>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</si>
  <si>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</si>
  <si>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</si>
  <si>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</si>
  <si>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</si>
  <si>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</si>
  <si>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</si>
  <si>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</si>
  <si>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</si>
  <si>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</si>
  <si>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</si>
  <si>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</si>
  <si>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</si>
  <si>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</si>
  <si>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</si>
  <si>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</si>
  <si>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</si>
  <si>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</si>
  <si>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</si>
  <si>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</si>
  <si>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</si>
  <si>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</si>
  <si>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</si>
  <si>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</si>
  <si>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</si>
  <si>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</si>
  <si>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</si>
  <si>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</si>
  <si>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</si>
  <si>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</si>
  <si>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</si>
  <si>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</si>
  <si>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</si>
  <si>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</si>
  <si>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</si>
  <si>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</si>
  <si>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</si>
  <si>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</si>
  <si>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</si>
  <si>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</si>
  <si>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</si>
  <si>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</si>
  <si>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</si>
  <si>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</si>
  <si>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</si>
  <si>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</si>
  <si>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</si>
  <si>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</si>
  <si>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</si>
  <si>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</si>
  <si>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</si>
  <si>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</si>
  <si>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</si>
  <si>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</si>
  <si>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</si>
  <si>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</si>
  <si>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</si>
  <si>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</si>
  <si>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</si>
  <si>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</si>
  <si>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</si>
  <si>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</si>
  <si>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</si>
  <si>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</si>
  <si>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</si>
  <si>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</si>
  <si>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</si>
  <si>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</si>
  <si>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</si>
  <si>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</si>
  <si>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</si>
  <si>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</si>
  <si>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</si>
  <si>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</si>
  <si>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</si>
  <si>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</si>
  <si>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</si>
  <si>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</si>
  <si>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</si>
  <si>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</si>
  <si>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</si>
  <si>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</si>
  <si>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</si>
  <si>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</si>
  <si>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</si>
  <si>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</si>
  <si>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</si>
  <si>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</si>
  <si>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</si>
  <si>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</si>
  <si>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</si>
  <si>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</si>
  <si>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</si>
  <si>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</si>
  <si>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</si>
  <si>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</si>
  <si>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</si>
  <si>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</si>
  <si>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</si>
  <si>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</si>
  <si>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</si>
  <si>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</si>
  <si>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</si>
  <si>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</si>
  <si>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</si>
  <si>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</si>
  <si>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</si>
  <si>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</si>
  <si>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</si>
  <si>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</si>
  <si>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</si>
  <si>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</si>
  <si>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</si>
  <si>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</si>
  <si>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</si>
  <si>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</si>
  <si>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</si>
  <si>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</si>
  <si>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</si>
  <si>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</si>
  <si>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</si>
  <si>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</si>
  <si>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</si>
  <si>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</si>
  <si>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</si>
  <si>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</si>
  <si>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</si>
  <si>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</si>
  <si>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</si>
  <si>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</si>
  <si>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</si>
  <si>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</si>
  <si>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</si>
  <si>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</si>
  <si>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</si>
  <si>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</si>
  <si>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</si>
  <si>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</si>
  <si>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</si>
  <si>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</si>
  <si>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</si>
  <si>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</si>
  <si>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</si>
  <si>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</si>
  <si>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</si>
  <si>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</si>
  <si>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</si>
  <si>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</si>
  <si>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</si>
  <si>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</si>
  <si>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</si>
  <si>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</si>
  <si>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</si>
  <si>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</si>
  <si>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</si>
  <si>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</si>
  <si>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</si>
  <si>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</si>
  <si>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</si>
  <si>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</si>
  <si>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</si>
  <si>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</si>
  <si>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</si>
  <si>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</si>
  <si>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</si>
  <si>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</si>
  <si>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</si>
  <si>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</si>
  <si>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</si>
  <si>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</si>
  <si>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</si>
  <si>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</si>
  <si>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</si>
  <si>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</si>
  <si>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</si>
  <si>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</si>
  <si>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</si>
  <si>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</si>
  <si>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</si>
  <si>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</si>
  <si>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</si>
  <si>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</si>
  <si>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</si>
  <si>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</si>
  <si>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</si>
  <si>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</si>
  <si>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</si>
  <si>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</si>
  <si>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</si>
  <si>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</si>
  <si>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</si>
  <si>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</si>
  <si>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</si>
  <si>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</si>
  <si>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</si>
  <si>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</si>
  <si>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</si>
  <si>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</si>
  <si>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</si>
  <si>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</si>
  <si>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</si>
  <si>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</si>
  <si>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</si>
  <si>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</si>
  <si>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</si>
  <si>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</si>
  <si>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</si>
  <si>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</si>
  <si>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</si>
  <si>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</si>
  <si>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</si>
  <si>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</si>
  <si>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</si>
  <si>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</si>
  <si>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</si>
  <si>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</si>
  <si>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</si>
  <si>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</si>
  <si>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</si>
  <si>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</si>
  <si>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</si>
  <si>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</si>
  <si>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</si>
  <si>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</si>
  <si>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</si>
  <si>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</si>
  <si>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</si>
  <si>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</si>
  <si>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</si>
  <si>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</si>
  <si>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</si>
  <si>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</si>
  <si>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</si>
  <si>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</si>
  <si>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</si>
  <si>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</si>
  <si>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</si>
  <si>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</si>
  <si>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</si>
  <si>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</si>
  <si>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</si>
  <si>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</si>
  <si>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</si>
  <si>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</si>
  <si>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</si>
  <si>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</si>
  <si>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</si>
  <si>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</si>
  <si>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</si>
  <si>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</si>
  <si>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</si>
  <si>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</si>
  <si>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</si>
  <si>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</si>
  <si>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</si>
  <si>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</si>
  <si>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</si>
  <si>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</si>
  <si>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</si>
  <si>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</si>
  <si>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</si>
  <si>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</si>
  <si>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</si>
  <si>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</si>
  <si>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</si>
  <si>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</si>
  <si>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</si>
  <si>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</si>
  <si>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</si>
  <si>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</si>
  <si>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</si>
  <si>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</si>
  <si>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</si>
  <si>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</si>
  <si>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</si>
  <si>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</si>
  <si>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</si>
  <si>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</si>
  <si>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</si>
  <si>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</si>
  <si>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</si>
  <si>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</si>
  <si>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</si>
  <si>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</si>
  <si>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</si>
  <si>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</si>
  <si>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</si>
  <si>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</si>
  <si>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</si>
  <si>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</si>
  <si>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</si>
  <si>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</si>
  <si>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</si>
  <si>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</si>
  <si>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</si>
  <si>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</si>
  <si>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</si>
  <si>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</si>
  <si>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</si>
  <si>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</si>
  <si>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</si>
  <si>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</si>
  <si>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</si>
  <si>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</si>
  <si>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</si>
  <si>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</si>
  <si>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</si>
  <si>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</si>
  <si>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</si>
  <si>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</si>
  <si>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</si>
  <si>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</si>
  <si>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</si>
  <si>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</si>
  <si>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</si>
  <si>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</si>
  <si>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</si>
  <si>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</si>
  <si>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</si>
  <si>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</si>
  <si>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</si>
  <si>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</si>
  <si>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</si>
  <si>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</si>
  <si>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</si>
  <si>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</si>
  <si>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</si>
  <si>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</si>
  <si>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</si>
  <si>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</si>
  <si>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</si>
  <si>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</si>
  <si>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</si>
  <si>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</si>
  <si>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</si>
  <si>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</si>
  <si>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</si>
  <si>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</si>
  <si>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</si>
  <si>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</si>
  <si>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</si>
  <si>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</si>
  <si>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</si>
  <si>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</si>
  <si>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</si>
  <si>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</si>
  <si>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</si>
  <si>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</si>
  <si>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</si>
  <si>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</si>
  <si>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</si>
  <si>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</si>
  <si>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</si>
  <si>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</si>
  <si>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</si>
  <si>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</si>
  <si>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</si>
  <si>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</si>
  <si>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</si>
  <si>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</si>
  <si>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</si>
  <si>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</si>
  <si>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</si>
  <si>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</si>
  <si>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</si>
  <si>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</si>
  <si>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</si>
  <si>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</si>
  <si>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</si>
  <si>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</si>
  <si>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</si>
  <si>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</si>
  <si>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</si>
  <si>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</si>
  <si>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</si>
  <si>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</si>
  <si>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</si>
  <si>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</si>
  <si>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</si>
  <si>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</si>
  <si>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</si>
  <si>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</si>
  <si>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</si>
  <si>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</si>
  <si>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</si>
  <si>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</si>
  <si>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</si>
  <si>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</si>
  <si>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</si>
  <si>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</si>
  <si>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</si>
  <si>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</si>
  <si>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</si>
  <si>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</si>
  <si>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</si>
  <si>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</si>
  <si>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</si>
  <si>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</si>
  <si>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</si>
  <si>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</si>
  <si>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</si>
  <si>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</si>
  <si>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</si>
  <si>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</si>
  <si>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</si>
  <si>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</si>
  <si>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</si>
  <si>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</si>
  <si>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</si>
  <si>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</si>
  <si>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</si>
  <si>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</si>
  <si>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</si>
  <si>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</si>
  <si>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</si>
  <si>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</si>
  <si>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</si>
  <si>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</si>
  <si>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</si>
  <si>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</si>
  <si>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</si>
  <si>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</si>
  <si>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</si>
  <si>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</si>
  <si>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</si>
  <si>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</si>
  <si>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</si>
  <si>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</si>
  <si>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</si>
  <si>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</si>
  <si>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</si>
  <si>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</si>
  <si>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</si>
  <si>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</si>
  <si>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</si>
  <si>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</si>
  <si>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</si>
  <si>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</si>
  <si>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</si>
  <si>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</si>
  <si>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</si>
  <si>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</si>
  <si>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</si>
  <si>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</si>
  <si>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</si>
  <si>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</si>
  <si>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</si>
  <si>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</si>
  <si>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</si>
  <si>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</si>
  <si>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</si>
  <si>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</si>
  <si>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</si>
  <si>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</si>
  <si>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</si>
  <si>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</si>
  <si>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</si>
  <si>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</si>
  <si>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</si>
  <si>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</si>
  <si>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</si>
  <si>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</si>
  <si>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</si>
  <si>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</si>
  <si>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</si>
  <si>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</si>
  <si>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</si>
  <si>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</si>
  <si>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</si>
  <si>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</si>
  <si>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</si>
  <si>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</si>
  <si>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</si>
  <si>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</si>
  <si>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</si>
  <si>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</si>
  <si>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</si>
  <si>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</si>
  <si>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</si>
  <si>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</si>
  <si>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</si>
  <si>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</si>
  <si>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</si>
  <si>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</si>
  <si>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</si>
  <si>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</si>
  <si>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</si>
  <si>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</si>
  <si>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</si>
  <si>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</si>
  <si>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</si>
  <si>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</si>
  <si>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</si>
  <si>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</si>
  <si>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</si>
  <si>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</si>
  <si>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</si>
  <si>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</si>
  <si>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</si>
  <si>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</si>
  <si>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</si>
  <si>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</si>
  <si>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</si>
  <si>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</si>
  <si>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</si>
  <si>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</si>
  <si>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</si>
  <si>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</si>
  <si>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</si>
  <si>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</si>
  <si>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</si>
  <si>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</si>
  <si>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</si>
  <si>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</si>
  <si>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</si>
  <si>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</si>
  <si>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</si>
  <si>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</si>
  <si>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</si>
  <si>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</si>
  <si>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</si>
  <si>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</si>
  <si>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</si>
  <si>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</si>
  <si>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</si>
  <si>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</si>
  <si>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</si>
  <si>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</si>
  <si>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</si>
  <si>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</si>
  <si>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</si>
  <si>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</si>
  <si>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</si>
  <si>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</si>
  <si>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</si>
  <si>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</si>
  <si>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</si>
  <si>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</si>
  <si>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</si>
  <si>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</si>
  <si>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</si>
  <si>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</si>
  <si>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</si>
  <si>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</si>
  <si>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</si>
  <si>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</si>
  <si>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</si>
  <si>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</si>
  <si>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</si>
  <si>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</si>
  <si>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</si>
  <si>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</si>
  <si>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</si>
  <si>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</si>
  <si>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</si>
  <si>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</si>
  <si>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</si>
  <si>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</si>
  <si>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</si>
  <si>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</si>
  <si>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</si>
  <si>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</si>
  <si>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</si>
  <si>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</si>
  <si>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</si>
  <si>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</si>
  <si>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</si>
  <si>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</si>
  <si>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</si>
  <si>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</si>
  <si>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</si>
  <si>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</si>
  <si>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</si>
  <si>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</si>
  <si>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</si>
  <si>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</si>
  <si>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</si>
  <si>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</si>
  <si>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</si>
  <si>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</si>
  <si>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</si>
  <si>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</si>
  <si>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</si>
  <si>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</si>
  <si>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</si>
  <si>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</si>
  <si>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</si>
  <si>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</si>
  <si>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</si>
  <si>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</si>
  <si>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</si>
  <si>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</si>
  <si>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</si>
  <si>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</si>
  <si>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</si>
  <si>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</si>
  <si>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</si>
  <si>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</si>
  <si>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</si>
  <si>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</si>
  <si>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</si>
  <si>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</si>
  <si>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</si>
  <si>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</si>
  <si>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</si>
  <si>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</si>
  <si>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</si>
  <si>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</si>
  <si>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</si>
  <si>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</si>
  <si>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</si>
  <si>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</si>
  <si>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</si>
  <si>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</si>
  <si>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</si>
  <si>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</si>
  <si>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</si>
  <si>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</si>
  <si>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</si>
  <si>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</si>
  <si>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</si>
  <si>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</si>
  <si>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</si>
  <si>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</si>
  <si>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</si>
  <si>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</si>
  <si>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</si>
  <si>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</si>
  <si>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</si>
  <si>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</si>
  <si>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</si>
  <si>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</si>
  <si>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</si>
  <si>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</si>
  <si>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</si>
  <si>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</si>
  <si>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</si>
  <si>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</si>
  <si>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</si>
  <si>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</si>
  <si>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</si>
  <si>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</si>
  <si>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</si>
  <si>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</si>
  <si>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</si>
  <si>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</si>
  <si>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</si>
  <si>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</si>
  <si>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</si>
  <si>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</si>
  <si>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</si>
  <si>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</si>
  <si>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</si>
  <si>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</si>
  <si>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</si>
  <si>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</si>
  <si>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</si>
  <si>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</si>
  <si>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</si>
  <si>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</si>
  <si>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</si>
  <si>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</si>
  <si>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</si>
  <si>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</si>
  <si>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</si>
  <si>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</si>
  <si>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</si>
  <si>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</si>
  <si>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</si>
  <si>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</si>
  <si>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</si>
  <si>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</si>
  <si>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</si>
  <si>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</si>
  <si>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</si>
  <si>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</si>
  <si>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</si>
  <si>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</si>
  <si>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</si>
  <si>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</si>
  <si>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</si>
  <si>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</si>
  <si>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</si>
  <si>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</si>
  <si>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</si>
  <si>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</si>
  <si>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</si>
  <si>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</si>
  <si>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</si>
  <si>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</si>
  <si>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</si>
  <si>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</si>
  <si>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</si>
  <si>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</si>
  <si>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</si>
  <si>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</si>
  <si>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</si>
  <si>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</si>
  <si>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</si>
  <si>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</si>
  <si>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</si>
  <si>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</si>
  <si>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</si>
  <si>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</si>
  <si>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</si>
  <si>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</si>
  <si>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</si>
  <si>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</si>
  <si>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</si>
  <si>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</si>
  <si>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</si>
  <si>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</si>
  <si>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</si>
  <si>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</si>
  <si>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</si>
  <si>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</si>
  <si>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</si>
  <si>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</si>
  <si>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</si>
  <si>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</si>
  <si>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</si>
  <si>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</si>
  <si>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</si>
  <si>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</si>
  <si>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</si>
  <si>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</si>
  <si>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</si>
  <si>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</si>
  <si>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</si>
  <si>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</si>
  <si>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</si>
  <si>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</si>
  <si>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</si>
  <si>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</si>
  <si>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</si>
  <si>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</si>
  <si>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</si>
  <si>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</si>
  <si>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</si>
  <si>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</si>
  <si>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</si>
  <si>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</si>
  <si>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</si>
  <si>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</si>
  <si>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</si>
  <si>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</si>
  <si>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</si>
  <si>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</si>
  <si>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</si>
  <si>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</si>
  <si>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</si>
  <si>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</si>
  <si>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</si>
  <si>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</si>
  <si>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</si>
  <si>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</si>
  <si>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</si>
  <si>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</si>
  <si>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</si>
  <si>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</si>
  <si>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</si>
  <si>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</si>
  <si>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</si>
  <si>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</si>
  <si>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</si>
  <si>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</si>
  <si>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</si>
  <si>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</si>
  <si>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</si>
  <si>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</si>
  <si>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</si>
  <si>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</si>
  <si>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</si>
  <si>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</si>
  <si>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</si>
  <si>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</si>
  <si>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</si>
  <si>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</si>
  <si>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</si>
  <si>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</si>
  <si>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</si>
  <si>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</si>
  <si>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</si>
  <si>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</si>
  <si>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</si>
  <si>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</si>
  <si>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</si>
  <si>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</si>
  <si>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</si>
  <si>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</si>
  <si>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</si>
  <si>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</si>
  <si>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</si>
  <si>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</si>
  <si>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</si>
  <si>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</si>
  <si>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</si>
  <si>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</si>
  <si>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</si>
  <si>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</si>
  <si>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</si>
  <si>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</si>
  <si>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</si>
  <si>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</si>
  <si>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</si>
  <si>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</si>
  <si>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</si>
  <si>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</si>
  <si>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</si>
  <si>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</si>
  <si>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</si>
  <si>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</si>
  <si>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</si>
  <si>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</si>
  <si>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</si>
  <si>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</si>
  <si>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</si>
  <si>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</si>
  <si>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</si>
  <si>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</si>
  <si>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</si>
  <si>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</si>
  <si>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</si>
  <si>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</si>
  <si>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</si>
  <si>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</si>
  <si>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</si>
  <si>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</si>
  <si>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</si>
  <si>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</si>
  <si>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</si>
  <si>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</si>
  <si>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</si>
  <si>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</si>
  <si>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</si>
  <si>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</si>
  <si>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</si>
  <si>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</si>
  <si>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</si>
  <si>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</si>
  <si>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</si>
  <si>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</si>
  <si>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</si>
  <si>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</si>
  <si>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</si>
  <si>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</si>
  <si>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</si>
  <si>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</si>
  <si>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</si>
  <si>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</si>
  <si>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</si>
  <si>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</si>
  <si>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</si>
  <si>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</si>
  <si>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</si>
  <si>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</si>
  <si>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</si>
  <si>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</si>
  <si>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</si>
  <si>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</si>
  <si>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</si>
  <si>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</si>
  <si>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</si>
  <si>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</si>
  <si>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</si>
  <si>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</si>
  <si>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</si>
  <si>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</si>
  <si>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</si>
  <si>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</si>
  <si>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</si>
  <si>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</si>
  <si>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</si>
  <si>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</si>
  <si>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</si>
  <si>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</si>
  <si>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</si>
  <si>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</si>
  <si>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</si>
  <si>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</si>
  <si>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</si>
  <si>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</si>
  <si>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</si>
  <si>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</si>
  <si>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</si>
  <si>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</si>
  <si>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</si>
  <si>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</si>
  <si>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</si>
  <si>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</si>
  <si>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</si>
  <si>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</si>
  <si>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</si>
  <si>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</si>
  <si>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</si>
  <si>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</si>
  <si>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</si>
  <si>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</si>
  <si>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</si>
  <si>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</si>
  <si>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</si>
  <si>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</si>
  <si>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</si>
  <si>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</si>
  <si>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</si>
  <si>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</si>
  <si>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</si>
  <si>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</si>
  <si>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</si>
  <si>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</si>
  <si>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</si>
  <si>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</si>
  <si>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</si>
  <si>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</si>
  <si>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</si>
  <si>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</si>
  <si>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</si>
  <si>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</si>
  <si>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</si>
  <si>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</si>
  <si>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</si>
  <si>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</si>
  <si>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</si>
  <si>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</si>
  <si>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</si>
  <si>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</si>
  <si>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</si>
  <si>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</si>
  <si>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</si>
  <si>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</si>
  <si>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</si>
  <si>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</si>
  <si>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</si>
  <si>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</si>
  <si>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</si>
  <si>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</si>
  <si>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</si>
  <si>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</si>
  <si>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</si>
  <si>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</si>
  <si>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</si>
  <si>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</si>
  <si>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</si>
  <si>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</si>
  <si>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</si>
  <si>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</si>
  <si>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</si>
  <si>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</si>
  <si>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</si>
  <si>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</si>
  <si>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</si>
  <si>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</si>
  <si>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</si>
  <si>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</si>
  <si>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</si>
  <si>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</si>
  <si>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</si>
  <si>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</si>
  <si>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</si>
  <si>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</si>
  <si>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</si>
  <si>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</si>
  <si>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</si>
  <si>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</si>
  <si>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</si>
  <si>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</si>
  <si>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</si>
  <si>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</si>
  <si>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</si>
  <si>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</si>
  <si>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</si>
  <si>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</si>
  <si>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</si>
  <si>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</si>
  <si>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</si>
  <si>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</si>
  <si>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</si>
  <si>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</si>
  <si>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</si>
  <si>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</si>
  <si>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</si>
  <si>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</si>
  <si>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</si>
  <si>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</si>
  <si>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</si>
  <si>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</si>
  <si>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</si>
  <si>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</si>
  <si>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</si>
  <si>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</si>
  <si>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</si>
  <si>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</si>
  <si>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</si>
  <si>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</si>
  <si>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</si>
  <si>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</si>
  <si>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</si>
  <si>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</si>
  <si>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</si>
  <si>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</si>
  <si>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</si>
  <si>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</si>
  <si>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</si>
  <si>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</si>
  <si>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</si>
  <si>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</si>
  <si>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</si>
  <si>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</si>
  <si>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</si>
  <si>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</si>
  <si>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</si>
  <si>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</si>
  <si>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</si>
  <si>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</si>
  <si>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</si>
  <si>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</si>
  <si>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</si>
  <si>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</si>
  <si>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</si>
  <si>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</si>
  <si>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</si>
  <si>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</si>
  <si>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</si>
  <si>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</si>
  <si>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</si>
  <si>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</si>
  <si>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</si>
  <si>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</si>
  <si>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</si>
  <si>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</si>
  <si>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</si>
  <si>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</si>
  <si>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</si>
  <si>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</si>
  <si>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</si>
  <si>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</si>
  <si>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</si>
  <si>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</si>
  <si>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</si>
  <si>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</si>
  <si>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</si>
  <si>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</si>
  <si>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</si>
  <si>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</si>
  <si>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</si>
  <si>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</si>
  <si>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</si>
  <si>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</si>
  <si>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</si>
  <si>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</si>
  <si>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</si>
  <si>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</si>
  <si>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</si>
  <si>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</si>
  <si>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</si>
  <si>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</si>
  <si>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</si>
  <si>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</si>
  <si>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</si>
  <si>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</si>
  <si>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</si>
  <si>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</si>
  <si>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</si>
  <si>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</si>
  <si>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</si>
  <si>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</si>
  <si>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</si>
  <si>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</si>
  <si>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</si>
  <si>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</si>
  <si>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</si>
  <si>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</si>
  <si>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</si>
  <si>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</si>
  <si>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</si>
  <si>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</si>
  <si>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</si>
  <si>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</si>
  <si>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</si>
  <si>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</si>
  <si>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</si>
  <si>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</si>
  <si>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</si>
  <si>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</si>
  <si>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</si>
  <si>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</si>
  <si>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</si>
  <si>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</si>
  <si>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</si>
  <si>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</si>
  <si>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</si>
  <si>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</si>
  <si>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</si>
  <si>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</si>
  <si>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</si>
  <si>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</si>
  <si>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</si>
  <si>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</si>
  <si>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</si>
  <si>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</si>
  <si>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</si>
  <si>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</si>
  <si>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</si>
  <si>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</si>
  <si>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</si>
  <si>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</si>
  <si>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</si>
  <si>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</si>
  <si>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</si>
  <si>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</si>
  <si>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</si>
  <si>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</si>
  <si>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</si>
  <si>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</si>
  <si>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</si>
  <si>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</si>
  <si>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</si>
  <si>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</si>
  <si>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</si>
  <si>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</si>
  <si>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</si>
  <si>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</si>
  <si>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</si>
  <si>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</si>
  <si>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</si>
  <si>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</si>
  <si>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</si>
  <si>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</si>
  <si>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</si>
  <si>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</si>
  <si>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</si>
  <si>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</si>
  <si>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</si>
  <si>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</si>
  <si>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</si>
  <si>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</si>
  <si>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</si>
  <si>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</si>
  <si>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</si>
  <si>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</si>
  <si>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</si>
  <si>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</si>
  <si>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</si>
  <si>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</si>
  <si>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</si>
  <si>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</si>
  <si>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</si>
  <si>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</si>
  <si>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</si>
  <si>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</si>
  <si>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</si>
  <si>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</si>
  <si>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</si>
  <si>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</si>
  <si>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</si>
  <si>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</si>
  <si>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</si>
  <si>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</si>
  <si>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</si>
  <si>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</si>
  <si>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</si>
  <si>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</si>
  <si>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</si>
  <si>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</si>
  <si>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</si>
  <si>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</si>
  <si>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</si>
  <si>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</si>
  <si>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</si>
  <si>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</si>
  <si>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</si>
  <si>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</si>
  <si>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</si>
  <si>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</si>
  <si>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</si>
  <si>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</si>
  <si>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</si>
  <si>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</si>
  <si>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</si>
  <si>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</si>
  <si>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</si>
  <si>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</si>
  <si>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</si>
  <si>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</si>
  <si>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</si>
  <si>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</si>
  <si>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</si>
  <si>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</si>
  <si>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</si>
  <si>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</si>
  <si>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</si>
  <si>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</si>
  <si>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</si>
  <si>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</si>
  <si>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</si>
  <si>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</si>
  <si>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</si>
  <si>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</si>
  <si>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</si>
  <si>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</si>
  <si>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</si>
  <si>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</si>
  <si>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</si>
  <si>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</si>
  <si>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</si>
  <si>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</si>
  <si>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</si>
  <si>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</si>
  <si>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</si>
  <si>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</si>
  <si>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</si>
  <si>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</si>
  <si>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</si>
  <si>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</si>
  <si>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</si>
  <si>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</si>
  <si>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</si>
  <si>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</si>
  <si>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</si>
  <si>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</si>
  <si>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</si>
  <si>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</si>
  <si>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</si>
  <si>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</si>
  <si>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</si>
  <si>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</si>
  <si>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</si>
  <si>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</si>
  <si>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</si>
  <si>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</si>
  <si>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</si>
  <si>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</si>
  <si>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</si>
  <si>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</si>
  <si>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</si>
  <si>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</si>
  <si>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</si>
  <si>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</si>
  <si>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</si>
  <si>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</si>
  <si>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</si>
  <si>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</si>
  <si>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</si>
  <si>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</si>
  <si>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</si>
  <si>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</si>
  <si>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</si>
  <si>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</si>
  <si>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</si>
  <si>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</si>
  <si>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</si>
  <si>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</si>
  <si>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</si>
  <si>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</si>
  <si>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</si>
  <si>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</si>
  <si>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</si>
  <si>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</si>
  <si>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</si>
  <si>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</si>
  <si>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</si>
  <si>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</si>
  <si>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</si>
  <si>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</si>
  <si>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</si>
  <si>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</si>
  <si>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</si>
  <si>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</si>
  <si>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</si>
  <si>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</si>
  <si>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</si>
  <si>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</si>
  <si>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</si>
  <si>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</si>
  <si>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</si>
  <si>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</si>
  <si>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</si>
  <si>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</si>
  <si>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</si>
  <si>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</si>
  <si>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</si>
  <si>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</si>
  <si>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</si>
  <si>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</si>
  <si>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</si>
  <si>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</si>
  <si>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</si>
  <si>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</si>
  <si>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</si>
  <si>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</si>
  <si>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</si>
  <si>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</si>
  <si>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</si>
  <si>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</si>
  <si>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</si>
  <si>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</si>
  <si>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</si>
  <si>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</si>
  <si>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</si>
  <si>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</si>
  <si>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</si>
  <si>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</si>
  <si>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</si>
  <si>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</si>
  <si>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</si>
  <si>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</si>
  <si>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</si>
  <si>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</si>
  <si>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</si>
  <si>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</si>
  <si>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</si>
  <si>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</si>
  <si>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</si>
  <si>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</si>
  <si>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</si>
  <si>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</si>
  <si>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</si>
  <si>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</si>
  <si>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</si>
  <si>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</si>
  <si>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</si>
  <si>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</si>
  <si>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</si>
  <si>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</si>
  <si>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</si>
  <si>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</si>
  <si>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</si>
  <si>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</si>
  <si>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</si>
  <si>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</si>
  <si>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</si>
  <si>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</si>
  <si>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</si>
  <si>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</si>
  <si>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</si>
  <si>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</si>
  <si>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</si>
  <si>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</si>
  <si>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</si>
  <si>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</si>
  <si>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</si>
  <si>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</si>
  <si>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</si>
  <si>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</si>
  <si>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</si>
  <si>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</si>
  <si>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</si>
  <si>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</si>
  <si>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</si>
  <si>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</si>
  <si>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</si>
  <si>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</si>
  <si>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</si>
  <si>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</si>
  <si>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</si>
  <si>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</si>
  <si>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</si>
  <si>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</si>
  <si>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</si>
  <si>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</si>
  <si>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</si>
  <si>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</si>
  <si>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</si>
  <si>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</si>
  <si>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</si>
  <si>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</si>
  <si>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</si>
  <si>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</si>
  <si>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</si>
  <si>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</si>
  <si>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</si>
  <si>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</si>
  <si>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</si>
  <si>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</si>
  <si>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</si>
  <si>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</si>
  <si>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</si>
  <si>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</si>
  <si>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</si>
  <si>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</si>
  <si>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</si>
  <si>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</si>
  <si>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</si>
  <si>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</si>
  <si>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</si>
  <si>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</si>
  <si>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</si>
  <si>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</si>
  <si>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</si>
  <si>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</si>
  <si>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</si>
  <si>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</si>
  <si>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</si>
  <si>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</si>
  <si>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</si>
  <si>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</si>
  <si>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</si>
  <si>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</si>
  <si>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</si>
  <si>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</si>
  <si>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</si>
  <si>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</si>
  <si>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</si>
  <si>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</si>
  <si>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</si>
  <si>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</si>
  <si>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</si>
  <si>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</si>
  <si>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</si>
  <si>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</si>
  <si>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</si>
  <si>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</si>
  <si>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</si>
  <si>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</si>
  <si>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</si>
  <si>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</si>
  <si>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</si>
  <si>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</si>
  <si>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</si>
  <si>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</si>
  <si>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</si>
  <si>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</si>
  <si>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</si>
  <si>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</si>
  <si>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</si>
  <si>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</si>
  <si>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</si>
  <si>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</si>
  <si>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</si>
  <si>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</si>
  <si>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</si>
  <si>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</si>
  <si>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</si>
  <si>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</si>
  <si>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</si>
  <si>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</si>
  <si>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</si>
  <si>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</si>
  <si>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</si>
  <si>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</si>
  <si>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</si>
  <si>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</si>
  <si>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</si>
  <si>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</si>
  <si>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</si>
  <si>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</si>
  <si>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</si>
  <si>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</si>
  <si>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</si>
  <si>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</si>
  <si>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</si>
  <si>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</si>
  <si>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</si>
  <si>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</si>
  <si>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</si>
  <si>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</si>
  <si>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</si>
  <si>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</si>
  <si>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</si>
  <si>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</si>
  <si>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</si>
  <si>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</si>
  <si>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</si>
  <si>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</si>
  <si>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</si>
  <si>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</si>
  <si>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</si>
  <si>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</si>
  <si>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</si>
  <si>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</si>
  <si>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</si>
  <si>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</si>
  <si>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</si>
  <si>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</si>
  <si>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</si>
  <si>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</si>
  <si>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</si>
  <si>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</si>
  <si>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</si>
  <si>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</si>
  <si>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</si>
  <si>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</si>
  <si>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</si>
  <si>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</si>
  <si>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</si>
  <si>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</si>
  <si>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</si>
  <si>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</si>
  <si>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</si>
  <si>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</si>
  <si>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</si>
  <si>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</si>
  <si>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</si>
  <si>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</si>
  <si>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</si>
  <si>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</si>
  <si>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</si>
  <si>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</si>
  <si>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</si>
  <si>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</si>
  <si>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</si>
  <si>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</si>
  <si>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</si>
  <si>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</si>
  <si>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</si>
  <si>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</si>
  <si>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</si>
  <si>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</si>
  <si>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</si>
  <si>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</si>
  <si>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</si>
  <si>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</si>
  <si>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</si>
  <si>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</si>
  <si>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</si>
  <si>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</si>
  <si>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</si>
  <si>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</si>
  <si>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</si>
  <si>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</si>
  <si>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</si>
  <si>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</si>
  <si>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</si>
  <si>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</si>
  <si>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</si>
  <si>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</si>
  <si>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</si>
  <si>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</si>
  <si>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</si>
  <si>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</si>
  <si>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</si>
  <si>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</si>
  <si>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</si>
  <si>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</si>
  <si>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</si>
  <si>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</si>
  <si>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</si>
  <si>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</si>
  <si>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</si>
  <si>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</si>
  <si>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</si>
  <si>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</si>
  <si>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</si>
  <si>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</si>
  <si>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</si>
  <si>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</si>
  <si>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</si>
  <si>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</si>
  <si>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</si>
  <si>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</si>
  <si>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</si>
  <si>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</si>
  <si>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</si>
  <si>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</si>
  <si>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</si>
  <si>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</si>
  <si>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</si>
  <si>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</si>
  <si>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</si>
  <si>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</si>
  <si>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</si>
  <si>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</si>
  <si>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</si>
  <si>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</si>
  <si>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</si>
  <si>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</si>
  <si>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</si>
  <si>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</si>
  <si>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</si>
  <si>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</si>
  <si>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</si>
  <si>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</si>
  <si>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</si>
  <si>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</si>
  <si>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</si>
  <si>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</si>
  <si>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</si>
  <si>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</si>
  <si>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</si>
  <si>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</si>
  <si>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</si>
  <si>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</si>
  <si>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</si>
  <si>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</si>
  <si>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</si>
  <si>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</si>
  <si>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</si>
  <si>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</si>
  <si>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</si>
  <si>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</si>
  <si>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</si>
  <si>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</si>
  <si>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</si>
  <si>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</si>
  <si>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</si>
  <si>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</si>
  <si>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</si>
  <si>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</si>
  <si>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</si>
  <si>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</si>
  <si>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</si>
  <si>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</si>
  <si>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</si>
  <si>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</si>
  <si>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</si>
  <si>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</si>
  <si>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</si>
  <si>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</si>
  <si>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</si>
  <si>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</si>
  <si>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</si>
  <si>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</si>
  <si>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</si>
  <si>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</si>
  <si>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</si>
  <si>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</si>
  <si>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</si>
  <si>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</si>
  <si>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</si>
  <si>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</si>
  <si>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</si>
  <si>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</si>
  <si>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</si>
  <si>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</si>
  <si>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</si>
  <si>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</si>
  <si>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</si>
  <si>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</si>
  <si>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</si>
  <si>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</si>
  <si>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</si>
  <si>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</si>
  <si>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</si>
  <si>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</si>
  <si>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</si>
  <si>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</si>
  <si>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</si>
  <si>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</si>
  <si>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</si>
  <si>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</si>
  <si>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</si>
  <si>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</si>
  <si>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</si>
  <si>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</si>
  <si>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</si>
  <si>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</si>
  <si>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</si>
  <si>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</si>
  <si>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</si>
  <si>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</si>
  <si>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</si>
  <si>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</si>
  <si>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</si>
  <si>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</si>
  <si>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</si>
  <si>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</si>
  <si>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</si>
  <si>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</si>
  <si>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</si>
  <si>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</si>
  <si>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</si>
  <si>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</si>
  <si>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</si>
  <si>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</si>
  <si>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</si>
  <si>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</si>
  <si>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</si>
  <si>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</si>
  <si>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</si>
  <si>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</si>
  <si>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</si>
  <si>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</si>
  <si>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</si>
  <si>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</si>
  <si>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</si>
  <si>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</si>
  <si>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</si>
  <si>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</si>
  <si>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</si>
  <si>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</si>
  <si>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</si>
  <si>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</si>
  <si>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</si>
  <si>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</si>
  <si>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</si>
  <si>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</si>
  <si>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</si>
  <si>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</si>
  <si>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</si>
  <si>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</si>
  <si>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</si>
  <si>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</si>
  <si>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</si>
  <si>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</si>
  <si>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</si>
  <si>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</si>
  <si>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</si>
  <si>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</si>
  <si>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</si>
  <si>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</si>
  <si>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</si>
  <si>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</si>
  <si>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</si>
  <si>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</si>
  <si>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</si>
  <si>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</si>
  <si>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</si>
  <si>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</si>
  <si>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</si>
  <si>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</si>
  <si>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</si>
  <si>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</si>
  <si>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</si>
  <si>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</si>
  <si>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</si>
  <si>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</si>
  <si>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</si>
  <si>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</si>
  <si>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</si>
  <si>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</si>
  <si>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</si>
  <si>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</si>
  <si>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</si>
  <si>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</si>
  <si>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</si>
  <si>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</si>
  <si>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</si>
  <si>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</si>
  <si>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</si>
  <si>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</si>
  <si>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</si>
  <si>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</si>
  <si>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</si>
  <si>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</si>
  <si>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</si>
  <si>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</si>
  <si>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</si>
  <si>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</si>
  <si>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</si>
  <si>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</si>
  <si>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</si>
  <si>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</si>
  <si>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</si>
  <si>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</si>
  <si>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</si>
  <si>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</si>
  <si>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</si>
  <si>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</si>
  <si>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</si>
  <si>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</si>
  <si>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</si>
  <si>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</si>
  <si>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</si>
  <si>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</si>
  <si>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</si>
  <si>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</si>
  <si>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</si>
  <si>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</si>
  <si>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</si>
  <si>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</si>
  <si>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</si>
  <si>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</si>
  <si>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</si>
  <si>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</si>
  <si>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</si>
  <si>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</si>
  <si>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</si>
  <si>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</si>
  <si>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</si>
  <si>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</si>
  <si>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</si>
  <si>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</si>
  <si>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</si>
  <si>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</si>
  <si>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</si>
  <si>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</si>
  <si>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</si>
  <si>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</si>
  <si>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</si>
  <si>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</si>
  <si>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</si>
  <si>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</si>
  <si>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</si>
  <si>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</si>
  <si>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</si>
  <si>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</si>
  <si>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</si>
  <si>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</si>
  <si>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</si>
  <si>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</si>
  <si>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</si>
  <si>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</si>
  <si>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</si>
  <si>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</si>
  <si>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</si>
  <si>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</si>
  <si>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</si>
  <si>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</si>
  <si>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</si>
  <si>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</si>
  <si>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</si>
  <si>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</si>
  <si>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</si>
  <si>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</si>
  <si>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</si>
  <si>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</si>
  <si>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</si>
  <si>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</si>
  <si>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</si>
  <si>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</si>
  <si>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</si>
  <si>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</si>
  <si>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</si>
  <si>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</si>
  <si>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</si>
  <si>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</si>
  <si>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</si>
  <si>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</si>
  <si>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</si>
  <si>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</si>
  <si>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</si>
  <si>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</si>
  <si>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</si>
  <si>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</si>
  <si>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</si>
  <si>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</si>
  <si>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</si>
  <si>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</si>
  <si>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</si>
  <si>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</si>
  <si>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</si>
  <si>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</si>
  <si>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</si>
  <si>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</si>
  <si>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</si>
  <si>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</si>
  <si>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</si>
  <si>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</si>
  <si>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</si>
  <si>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</si>
  <si>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</si>
  <si>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</si>
  <si>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</si>
  <si>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</si>
  <si>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</si>
  <si>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</si>
  <si>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</si>
  <si>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</si>
  <si>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</si>
  <si>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</si>
  <si>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</si>
  <si>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</si>
  <si>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</si>
  <si>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</si>
  <si>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</si>
  <si>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</si>
  <si>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</si>
  <si>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</si>
  <si>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</si>
  <si>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</si>
  <si>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</si>
  <si>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</si>
  <si>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</si>
  <si>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</si>
  <si>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</si>
  <si>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</si>
  <si>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</si>
  <si>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</si>
  <si>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</si>
  <si>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</si>
  <si>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</si>
  <si>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</si>
  <si>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</si>
  <si>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</si>
  <si>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</si>
  <si>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</si>
  <si>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</si>
  <si>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</si>
  <si>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</si>
  <si>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</si>
  <si>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</si>
  <si>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</si>
  <si>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</si>
  <si>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</si>
  <si>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</si>
  <si>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</si>
  <si>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</si>
  <si>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</si>
  <si>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</si>
  <si>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</si>
  <si>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</si>
  <si>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</si>
  <si>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</si>
  <si>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</si>
  <si>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</si>
  <si>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</si>
  <si>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</si>
  <si>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</si>
  <si>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</si>
  <si>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</si>
  <si>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</si>
  <si>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</si>
  <si>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</si>
  <si>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</si>
  <si>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</si>
  <si>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</si>
  <si>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</si>
  <si>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</si>
  <si>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</si>
  <si>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</si>
  <si>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</si>
  <si>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</si>
  <si>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</si>
  <si>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</si>
  <si>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</si>
  <si>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</si>
  <si>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</si>
  <si>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</si>
  <si>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</si>
  <si>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</si>
  <si>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</si>
  <si>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</si>
  <si>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</si>
  <si>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</si>
  <si>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</si>
  <si>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</si>
  <si>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</si>
  <si>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</si>
  <si>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</si>
  <si>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</si>
  <si>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</si>
  <si>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</si>
  <si>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</si>
  <si>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</si>
  <si>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</si>
  <si>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</si>
  <si>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</si>
  <si>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</si>
  <si>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</si>
  <si>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</si>
  <si>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</si>
  <si>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</si>
  <si>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</si>
  <si>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</si>
  <si>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</si>
  <si>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</si>
  <si>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</si>
  <si>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</si>
  <si>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</si>
  <si>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</si>
  <si>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</si>
  <si>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</si>
  <si>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</si>
  <si>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</si>
  <si>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</si>
  <si>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</si>
  <si>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</si>
  <si>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</si>
  <si>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</si>
  <si>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</si>
  <si>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</si>
  <si>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</si>
  <si>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</si>
  <si>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</si>
  <si>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</si>
  <si>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</si>
  <si>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</si>
  <si>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</si>
  <si>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</si>
  <si>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</si>
  <si>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</si>
  <si>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</si>
  <si>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</si>
  <si>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</si>
  <si>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</si>
  <si>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</si>
  <si>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</si>
  <si>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</si>
  <si>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</si>
  <si>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</si>
  <si>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</si>
  <si>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</si>
  <si>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</si>
  <si>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</si>
  <si>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</si>
  <si>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</si>
  <si>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</si>
  <si>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</si>
  <si>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</si>
  <si>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</si>
  <si>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</si>
  <si>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</si>
  <si>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</si>
  <si>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</si>
  <si>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</si>
  <si>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</si>
  <si>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</si>
  <si>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</si>
  <si>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</si>
  <si>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</si>
  <si>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</si>
  <si>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</si>
  <si>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</si>
  <si>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</si>
  <si>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</si>
  <si>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</si>
  <si>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</si>
  <si>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</si>
  <si>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</si>
  <si>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</si>
  <si>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</si>
  <si>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</si>
  <si>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</si>
  <si>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</si>
  <si>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</si>
  <si>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</si>
  <si>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</si>
  <si>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</si>
  <si>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</si>
  <si>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</si>
  <si>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</si>
  <si>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</si>
  <si>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</si>
  <si>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</si>
  <si>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</si>
  <si>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</si>
  <si>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</si>
  <si>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</si>
  <si>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</si>
  <si>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</si>
  <si>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</si>
  <si>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</si>
  <si>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</si>
  <si>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</si>
  <si>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</si>
  <si>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</si>
  <si>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</si>
  <si>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</si>
  <si>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</si>
  <si>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</si>
  <si>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</si>
  <si>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</si>
  <si>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</si>
  <si>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</si>
  <si>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</si>
  <si>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</si>
  <si>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</si>
  <si>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</si>
  <si>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</si>
  <si>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</si>
  <si>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</si>
  <si>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</si>
  <si>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</si>
  <si>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</si>
  <si>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</si>
  <si>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</si>
  <si>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</si>
  <si>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</si>
  <si>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</si>
  <si>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</si>
  <si>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</si>
  <si>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</si>
  <si>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</si>
  <si>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</si>
  <si>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</si>
  <si>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</si>
  <si>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</si>
  <si>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</si>
  <si>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</si>
  <si>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</si>
  <si>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</si>
  <si>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</si>
  <si>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</si>
  <si>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</si>
  <si>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</si>
  <si>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</si>
  <si>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</si>
  <si>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</si>
  <si>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</si>
  <si>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</si>
  <si>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</si>
  <si>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</si>
  <si>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</si>
  <si>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</si>
  <si>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</si>
  <si>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</si>
  <si>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</si>
  <si>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</si>
  <si>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</si>
  <si>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</si>
  <si>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</si>
  <si>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</si>
  <si>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</si>
  <si>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</si>
  <si>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</si>
  <si>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</si>
  <si>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</si>
  <si>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</si>
  <si>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</si>
  <si>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</si>
  <si>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</si>
  <si>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</si>
  <si>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</si>
  <si>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</si>
  <si>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</si>
  <si>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</si>
  <si>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</si>
  <si>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</si>
  <si>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</si>
  <si>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</si>
  <si>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</si>
  <si>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</si>
  <si>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</si>
  <si>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</si>
  <si>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</si>
  <si>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</si>
  <si>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</si>
  <si>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</si>
  <si>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</si>
  <si>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</si>
  <si>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</si>
  <si>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</si>
  <si>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</si>
  <si>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</si>
  <si>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</si>
  <si>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</si>
  <si>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</si>
  <si>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</si>
  <si>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</si>
  <si>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</si>
  <si>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</si>
  <si>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</si>
  <si>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</si>
  <si>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</si>
  <si>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</si>
  <si>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</si>
  <si>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</si>
  <si>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</si>
  <si>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</si>
  <si>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</si>
  <si>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</si>
  <si>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</si>
  <si>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</si>
  <si>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</si>
  <si>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</si>
  <si>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</si>
  <si>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</si>
  <si>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</si>
  <si>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</si>
  <si>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</si>
  <si>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</si>
  <si>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</si>
  <si>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</si>
  <si>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</si>
  <si>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</si>
  <si>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</si>
  <si>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</si>
  <si>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</si>
  <si>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</si>
  <si>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</si>
  <si>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</si>
  <si>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</si>
  <si>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</si>
  <si>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</si>
  <si>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</si>
  <si>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</si>
  <si>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</si>
  <si>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</si>
  <si>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</si>
  <si>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</si>
  <si>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</si>
  <si>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</si>
  <si>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</si>
  <si>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</si>
  <si>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</si>
  <si>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</si>
  <si>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</si>
  <si>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</si>
  <si>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</si>
  <si>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</si>
  <si>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</si>
  <si>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</si>
  <si>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</si>
  <si>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</si>
  <si>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</si>
  <si>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</si>
  <si>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</si>
  <si>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</si>
  <si>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</si>
  <si>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</si>
  <si>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</si>
  <si>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</si>
  <si>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</si>
  <si>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</si>
  <si>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</si>
  <si>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</si>
  <si>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</si>
  <si>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</si>
  <si>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</si>
  <si>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</si>
  <si>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</si>
  <si>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</si>
  <si>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</si>
  <si>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</si>
  <si>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</si>
  <si>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</si>
  <si>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</si>
  <si>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</si>
  <si>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</si>
  <si>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</si>
  <si>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</si>
  <si>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</si>
  <si>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</si>
  <si>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</si>
  <si>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</si>
  <si>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</si>
  <si>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</si>
  <si>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</si>
  <si>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</si>
  <si>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</si>
  <si>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</si>
  <si>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</si>
  <si>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</si>
  <si>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</si>
  <si>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</si>
  <si>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</si>
  <si>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</si>
  <si>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</si>
  <si>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</si>
  <si>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</si>
  <si>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</si>
  <si>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</si>
  <si>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</si>
  <si>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</si>
  <si>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</si>
  <si>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</si>
  <si>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</si>
  <si>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</si>
  <si>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</si>
  <si>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</si>
  <si>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</si>
  <si>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</si>
  <si>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</si>
  <si>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</si>
  <si>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</si>
  <si>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</si>
  <si>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</si>
  <si>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</si>
  <si>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</si>
  <si>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</si>
  <si>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</si>
  <si>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</si>
  <si>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</si>
  <si>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</si>
  <si>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</si>
  <si>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</si>
  <si>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</si>
  <si>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</si>
  <si>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</si>
  <si>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</si>
  <si>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</si>
  <si>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</si>
  <si>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</si>
  <si>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</si>
  <si>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</si>
  <si>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</si>
  <si>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</si>
  <si>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</si>
  <si>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</si>
  <si>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</si>
  <si>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</si>
  <si>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</si>
  <si>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</si>
  <si>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</si>
  <si>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</si>
  <si>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</si>
  <si>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</si>
  <si>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</si>
  <si>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</si>
  <si>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</si>
  <si>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</si>
  <si>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</si>
  <si>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</si>
  <si>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</si>
  <si>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</si>
  <si>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</si>
  <si>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</si>
  <si>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</si>
  <si>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</si>
  <si>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</si>
  <si>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</si>
  <si>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</si>
  <si>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</si>
  <si>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</si>
  <si>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</si>
  <si>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</si>
  <si>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</si>
  <si>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</si>
  <si>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</si>
  <si>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</si>
  <si>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</si>
  <si>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</si>
  <si>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</si>
  <si>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</si>
  <si>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</si>
  <si>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</si>
  <si>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</si>
  <si>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</si>
  <si>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</si>
  <si>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</si>
  <si>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</si>
  <si>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</si>
  <si>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</si>
  <si>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</si>
  <si>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</si>
  <si>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</si>
  <si>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</si>
  <si>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</si>
  <si>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</si>
  <si>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</si>
  <si>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</si>
  <si>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</si>
  <si>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</si>
  <si>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</si>
  <si>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</si>
  <si>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</si>
  <si>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</si>
  <si>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</si>
  <si>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</si>
  <si>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</si>
  <si>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</si>
  <si>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</si>
  <si>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</si>
  <si>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</si>
  <si>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</si>
  <si>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</si>
  <si>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</si>
  <si>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</si>
  <si>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</si>
  <si>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</si>
  <si>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</si>
  <si>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</si>
  <si>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</si>
  <si>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</si>
  <si>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</si>
  <si>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</si>
  <si>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</si>
  <si>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</si>
  <si>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</si>
  <si>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</si>
  <si>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</si>
  <si>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</si>
  <si>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</si>
  <si>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</si>
  <si>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</si>
  <si>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</si>
  <si>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</si>
  <si>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</si>
  <si>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</si>
  <si>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</si>
  <si>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</si>
  <si>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</si>
  <si>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</si>
  <si>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</si>
  <si>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</si>
  <si>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</si>
  <si>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</si>
  <si>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</si>
  <si>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</si>
  <si>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</si>
  <si>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</si>
  <si>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</si>
  <si>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</si>
  <si>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</si>
  <si>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</si>
  <si>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</si>
  <si>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</si>
  <si>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</si>
  <si>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</si>
  <si>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</si>
  <si>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</si>
  <si>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</si>
  <si>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</si>
  <si>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</si>
  <si>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</si>
  <si>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</si>
  <si>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</si>
  <si>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</si>
  <si>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</si>
  <si>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</si>
  <si>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</si>
  <si>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</si>
  <si>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</si>
  <si>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</si>
  <si>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</si>
  <si>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</si>
  <si>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</si>
  <si>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</si>
  <si>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</si>
  <si>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</si>
  <si>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</si>
  <si>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</si>
  <si>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</si>
  <si>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</si>
  <si>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</si>
  <si>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</si>
  <si>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</si>
  <si>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</si>
  <si>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</si>
  <si>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</si>
  <si>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</si>
  <si>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</si>
  <si>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</si>
  <si>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</si>
  <si>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</si>
  <si>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</si>
  <si>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</si>
  <si>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</si>
  <si>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</si>
  <si>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</si>
  <si>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</si>
  <si>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</si>
  <si>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</si>
  <si>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</si>
  <si>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</si>
  <si>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</si>
  <si>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</si>
  <si>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</si>
  <si>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</si>
  <si>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</si>
  <si>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</si>
  <si>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</si>
  <si>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</si>
  <si>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</si>
  <si>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</si>
  <si>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</si>
  <si>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</si>
  <si>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</si>
  <si>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</si>
  <si>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</si>
  <si>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</si>
  <si>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</si>
  <si>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</si>
  <si>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</si>
  <si>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</si>
  <si>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</si>
  <si>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</si>
  <si>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</si>
  <si>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</si>
  <si>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</si>
  <si>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</si>
  <si>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</si>
  <si>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</si>
  <si>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</si>
  <si>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</si>
  <si>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</si>
  <si>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</si>
  <si>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</si>
  <si>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</si>
  <si>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</si>
  <si>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</si>
  <si>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</si>
  <si>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</si>
  <si>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</si>
  <si>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</si>
  <si>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</si>
  <si>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</si>
  <si>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</si>
  <si>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</si>
  <si>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</si>
  <si>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</si>
  <si>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</si>
  <si>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</si>
  <si>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</si>
  <si>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</si>
  <si>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</si>
  <si>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</si>
  <si>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</si>
  <si>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</si>
  <si>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</si>
  <si>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</si>
  <si>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</si>
  <si>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</si>
  <si>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</si>
  <si>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</si>
  <si>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</si>
  <si>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</si>
  <si>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</si>
  <si>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</si>
  <si>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</si>
  <si>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</si>
  <si>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</si>
  <si>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</si>
  <si>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</si>
  <si>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</si>
  <si>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</si>
  <si>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</si>
  <si>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</si>
  <si>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</si>
  <si>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</si>
  <si>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</si>
  <si>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</si>
  <si>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</si>
  <si>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</si>
  <si>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</si>
  <si>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</si>
  <si>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</si>
  <si>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</si>
  <si>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</si>
  <si>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</si>
  <si>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</si>
  <si>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</si>
  <si>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</si>
  <si>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</si>
  <si>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</si>
  <si>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</si>
  <si>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</si>
  <si>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</si>
  <si>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</si>
  <si>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</si>
  <si>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</si>
  <si>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</si>
  <si>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</si>
  <si>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</si>
  <si>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</si>
  <si>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</si>
  <si>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</si>
  <si>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</si>
  <si>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</si>
  <si>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</si>
  <si>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</si>
  <si>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</si>
  <si>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</si>
  <si>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</si>
  <si>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</si>
  <si>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</si>
  <si>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</si>
  <si>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</si>
  <si>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</si>
  <si>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</si>
  <si>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</si>
  <si>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</si>
  <si>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</si>
  <si>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</si>
  <si>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</si>
  <si>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</si>
  <si>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</si>
  <si>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</si>
  <si>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</si>
  <si>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</si>
  <si>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</si>
  <si>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</si>
  <si>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</si>
  <si>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</si>
  <si>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</si>
  <si>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</si>
  <si>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</si>
  <si>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</si>
  <si>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</si>
  <si>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</si>
  <si>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</si>
  <si>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</si>
  <si>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</si>
  <si>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</si>
  <si>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</si>
  <si>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</si>
  <si>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</si>
  <si>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</si>
  <si>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</si>
  <si>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</si>
  <si>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</si>
  <si>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</si>
  <si>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</si>
  <si>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</si>
  <si>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</si>
  <si>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</si>
  <si>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</si>
  <si>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</si>
  <si>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</si>
  <si>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</si>
  <si>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</si>
  <si>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</si>
  <si>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</si>
  <si>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</si>
  <si>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</si>
  <si>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</si>
  <si>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</si>
  <si>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</si>
  <si>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</si>
  <si>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</si>
  <si>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</si>
  <si>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</si>
  <si>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</si>
  <si>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</si>
  <si>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</si>
  <si>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</si>
  <si>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</si>
  <si>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</si>
  <si>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</si>
  <si>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</si>
  <si>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</si>
  <si>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</si>
  <si>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</si>
  <si>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</si>
  <si>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</si>
  <si>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</si>
  <si>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</si>
  <si>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</si>
  <si>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</si>
  <si>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</si>
  <si>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</si>
  <si>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</si>
  <si>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</si>
  <si>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</si>
  <si>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</si>
  <si>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</si>
  <si>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</si>
  <si>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</si>
  <si>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</si>
  <si>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</si>
  <si>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</si>
  <si>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</si>
  <si>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</si>
  <si>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</si>
  <si>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</si>
  <si>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</si>
  <si>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</si>
  <si>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</si>
  <si>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</si>
  <si>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</si>
  <si>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</si>
  <si>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</si>
  <si>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</si>
  <si>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</si>
  <si>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</si>
  <si>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</si>
  <si>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</si>
  <si>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</si>
  <si>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</si>
  <si>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</si>
  <si>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</si>
  <si>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</si>
  <si>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</si>
  <si>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</si>
  <si>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</si>
  <si>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</si>
  <si>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</si>
  <si>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</si>
  <si>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</si>
  <si>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</si>
  <si>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</si>
  <si>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</si>
  <si>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</si>
  <si>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</si>
  <si>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</si>
  <si>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</si>
  <si>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</si>
  <si>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</si>
  <si>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</si>
  <si>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</si>
  <si>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</si>
  <si>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</si>
  <si>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</si>
  <si>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</si>
  <si>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</si>
  <si>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</si>
  <si>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</si>
  <si>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</si>
  <si>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</si>
  <si>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</si>
  <si>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</si>
  <si>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</si>
  <si>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</si>
  <si>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</si>
  <si>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</si>
  <si>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</si>
  <si>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</si>
  <si>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</si>
  <si>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</si>
  <si>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</si>
  <si>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</si>
  <si>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</si>
  <si>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</si>
  <si>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</si>
  <si>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</si>
  <si>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</si>
  <si>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</si>
  <si>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</si>
  <si>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</si>
  <si>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</si>
  <si>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</si>
  <si>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</si>
  <si>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</si>
  <si>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</si>
  <si>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</si>
  <si>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</si>
  <si>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</si>
  <si>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</si>
  <si>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</si>
  <si>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</si>
  <si>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</si>
  <si>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</si>
  <si>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</si>
  <si>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</si>
  <si>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</si>
  <si>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</si>
  <si>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</si>
  <si>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</si>
  <si>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</si>
  <si>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</si>
  <si>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</si>
  <si>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</si>
  <si>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</si>
  <si>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</si>
  <si>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</si>
  <si>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</si>
  <si>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</si>
  <si>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</si>
  <si>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</si>
  <si>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</si>
  <si>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</si>
  <si>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</si>
  <si>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</si>
  <si>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</si>
  <si>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</si>
  <si>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</si>
  <si>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</si>
  <si>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</si>
  <si>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</si>
  <si>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</si>
  <si>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</si>
  <si>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</si>
  <si>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</si>
  <si>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</si>
  <si>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</si>
  <si>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</si>
  <si>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</si>
  <si>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</si>
  <si>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</si>
  <si>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</si>
  <si>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</si>
  <si>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</si>
  <si>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</si>
  <si>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</si>
  <si>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</si>
  <si>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</si>
  <si>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</si>
  <si>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</si>
  <si>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</si>
  <si>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</si>
  <si>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</si>
  <si>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</si>
  <si>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</si>
  <si>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</si>
  <si>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</si>
  <si>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</si>
  <si>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</si>
  <si>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</si>
  <si>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</si>
  <si>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</si>
  <si>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</si>
  <si>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</si>
  <si>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</si>
  <si>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</si>
  <si>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</si>
  <si>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</si>
  <si>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</si>
  <si>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</si>
  <si>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</si>
  <si>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</si>
  <si>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</si>
  <si>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</si>
  <si>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</si>
  <si>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</si>
  <si>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</si>
  <si>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</si>
  <si>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</si>
  <si>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</si>
  <si>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</si>
  <si>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</si>
  <si>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</si>
  <si>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</si>
  <si>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</si>
  <si>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</si>
  <si>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</si>
  <si>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</si>
  <si>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</si>
  <si>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</si>
  <si>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</si>
  <si>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</si>
  <si>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</si>
  <si>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</si>
  <si>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</si>
  <si>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</si>
  <si>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</si>
  <si>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</si>
  <si>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</si>
  <si>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</si>
  <si>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</si>
  <si>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</si>
  <si>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</si>
  <si>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</si>
  <si>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</si>
  <si>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</si>
  <si>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</si>
  <si>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</si>
  <si>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</si>
  <si>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</si>
  <si>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</si>
  <si>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</si>
  <si>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</si>
  <si>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</si>
  <si>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</si>
  <si>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</si>
  <si>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</si>
  <si>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</si>
  <si>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</si>
  <si>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</si>
  <si>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</si>
  <si>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</si>
  <si>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</si>
  <si>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</si>
  <si>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</si>
  <si>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</si>
  <si>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</si>
  <si>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</si>
  <si>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</si>
  <si>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</si>
  <si>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</si>
  <si>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</si>
  <si>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</si>
  <si>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</si>
  <si>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</si>
  <si>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</si>
  <si>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</si>
  <si>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</si>
  <si>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</si>
  <si>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</si>
  <si>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</si>
  <si>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</si>
  <si>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</si>
  <si>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</si>
  <si>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</si>
  <si>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</si>
  <si>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</si>
  <si>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</si>
  <si>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</si>
  <si>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</si>
  <si>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</si>
  <si>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</si>
  <si>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</si>
  <si>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</si>
  <si>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</si>
  <si>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</si>
  <si>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</si>
  <si>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</si>
  <si>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</si>
  <si>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</si>
  <si>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</si>
  <si>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</si>
  <si>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</si>
  <si>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</si>
  <si>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</si>
  <si>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</si>
  <si>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</si>
  <si>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</si>
  <si>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</si>
  <si>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</si>
  <si>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</si>
  <si>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</si>
  <si>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</si>
  <si>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</si>
  <si>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</si>
  <si>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</si>
  <si>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</si>
  <si>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</si>
  <si>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</si>
  <si>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</si>
  <si>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</si>
  <si>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</si>
  <si>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</si>
  <si>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</si>
  <si>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</si>
  <si>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</si>
  <si>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</si>
  <si>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</si>
  <si>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</si>
  <si>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</si>
  <si>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</si>
  <si>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</si>
  <si>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</si>
  <si>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</si>
  <si>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</si>
  <si>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</si>
  <si>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</si>
  <si>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</si>
  <si>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</si>
  <si>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</si>
  <si>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</si>
  <si>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</si>
  <si>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</si>
  <si>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</si>
  <si>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</si>
  <si>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</si>
  <si>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</si>
  <si>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</si>
  <si>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</si>
  <si>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</si>
  <si>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</si>
  <si>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</si>
  <si>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</si>
  <si>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</si>
  <si>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</si>
  <si>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</si>
  <si>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</si>
  <si>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</si>
  <si>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</si>
  <si>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</si>
  <si>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</si>
  <si>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</si>
  <si>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</si>
  <si>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</si>
  <si>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</si>
  <si>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</si>
  <si>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</si>
  <si>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</si>
  <si>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</si>
  <si>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</si>
  <si>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</si>
  <si>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</si>
  <si>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</si>
  <si>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</si>
  <si>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</si>
  <si>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</si>
  <si>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</si>
  <si>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</si>
  <si>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</si>
  <si>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</si>
  <si>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</si>
  <si>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</si>
  <si>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</si>
  <si>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</si>
  <si>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</si>
  <si>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</si>
  <si>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</si>
  <si>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</si>
  <si>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</si>
  <si>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</si>
  <si>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</si>
  <si>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</si>
  <si>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</si>
  <si>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</si>
  <si>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</si>
  <si>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</si>
  <si>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</si>
  <si>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</si>
  <si>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</si>
  <si>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</si>
  <si>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</si>
  <si>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</si>
  <si>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</si>
  <si>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</si>
  <si>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</si>
  <si>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</si>
  <si>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</si>
  <si>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</si>
  <si>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</si>
  <si>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</si>
  <si>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</si>
  <si>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</si>
  <si>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</si>
  <si>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</si>
  <si>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</si>
  <si>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</si>
  <si>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</si>
  <si>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</si>
  <si>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</si>
  <si>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</si>
  <si>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</si>
  <si>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</si>
  <si>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</si>
  <si>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</si>
  <si>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</si>
  <si>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</si>
  <si>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</si>
  <si>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</si>
  <si>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</si>
  <si>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</si>
  <si>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</si>
  <si>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</si>
  <si>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</si>
  <si>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</si>
  <si>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</si>
  <si>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</si>
  <si>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</si>
  <si>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</si>
  <si>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</si>
  <si>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</si>
  <si>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</si>
  <si>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</si>
  <si>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</si>
  <si>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</si>
  <si>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</si>
  <si>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</si>
  <si>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</si>
  <si>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</si>
  <si>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</si>
  <si>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</si>
  <si>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</si>
  <si>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</si>
  <si>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</si>
  <si>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</si>
  <si>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</si>
  <si>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</si>
  <si>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</si>
  <si>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</si>
  <si>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</si>
  <si>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</si>
  <si>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</si>
  <si>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</si>
  <si>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</si>
  <si>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</si>
  <si>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</si>
  <si>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</si>
  <si>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</si>
  <si>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</si>
  <si>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</si>
  <si>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</si>
  <si>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</si>
  <si>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</si>
  <si>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</si>
  <si>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</si>
  <si>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</si>
  <si>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</si>
  <si>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</si>
  <si>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</si>
  <si>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</si>
  <si>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</si>
  <si>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</si>
  <si>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</si>
  <si>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</si>
  <si>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</si>
  <si>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</si>
  <si>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</si>
  <si>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</si>
  <si>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</si>
  <si>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</si>
  <si>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</si>
  <si>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</si>
  <si>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</si>
  <si>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</si>
  <si>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</si>
  <si>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</si>
  <si>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</si>
  <si>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</si>
  <si>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</si>
  <si>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</si>
  <si>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</si>
  <si>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</si>
  <si>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</si>
  <si>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</si>
  <si>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</si>
  <si>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</si>
  <si>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</si>
  <si>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</si>
  <si>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</si>
  <si>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</si>
  <si>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</si>
  <si>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</si>
  <si>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</si>
  <si>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</si>
  <si>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</si>
  <si>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</si>
  <si>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</si>
  <si>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</si>
  <si>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</si>
  <si>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</si>
  <si>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</si>
  <si>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</si>
  <si>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</si>
  <si>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</si>
  <si>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</si>
  <si>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</si>
  <si>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</si>
  <si>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</si>
  <si>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</si>
  <si>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</si>
  <si>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</si>
  <si>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</si>
  <si>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</si>
  <si>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</si>
  <si>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</si>
  <si>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</si>
  <si>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</si>
  <si>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</si>
  <si>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</si>
  <si>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</si>
  <si>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</si>
  <si>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</si>
  <si>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</si>
  <si>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</si>
  <si>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</si>
  <si>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</si>
  <si>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</si>
  <si>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</si>
  <si>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</si>
  <si>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</si>
  <si>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</si>
  <si>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</si>
  <si>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</si>
  <si>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</si>
  <si>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</si>
  <si>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</si>
  <si>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</si>
  <si>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</si>
  <si>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</si>
  <si>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</si>
  <si>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</si>
  <si>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</si>
  <si>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</si>
  <si>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</si>
  <si>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</si>
  <si>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</si>
  <si>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</si>
  <si>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</si>
  <si>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</si>
  <si>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</si>
  <si>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</si>
  <si>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</si>
  <si>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</si>
  <si>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</si>
  <si>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</si>
  <si>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</si>
  <si>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</si>
  <si>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</si>
  <si>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</si>
  <si>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</si>
  <si>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</si>
  <si>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</si>
  <si>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</si>
  <si>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</si>
  <si>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</si>
  <si>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</si>
  <si>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</si>
  <si>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</si>
  <si>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</si>
  <si>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</si>
  <si>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</si>
  <si>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</si>
  <si>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</si>
  <si>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</si>
  <si>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</si>
  <si>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</si>
  <si>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</si>
  <si>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</si>
  <si>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</si>
  <si>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</si>
  <si>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</si>
  <si>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</si>
  <si>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</si>
  <si>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</si>
  <si>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</si>
  <si>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</si>
  <si>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</si>
  <si>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</si>
  <si>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</si>
  <si>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</si>
  <si>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</si>
  <si>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</si>
  <si>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</si>
  <si>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</si>
  <si>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</si>
  <si>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</si>
  <si>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</si>
  <si>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</si>
  <si>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</si>
  <si>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</si>
  <si>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</si>
  <si>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</si>
  <si>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</si>
  <si>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</si>
  <si>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</si>
  <si>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</si>
  <si>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</si>
  <si>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</si>
  <si>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</si>
  <si>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</si>
  <si>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</si>
  <si>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</si>
  <si>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</si>
  <si>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</si>
  <si>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</si>
  <si>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</si>
  <si>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</si>
  <si>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</si>
  <si>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</si>
  <si>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</si>
  <si>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</si>
  <si>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</si>
  <si>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</si>
  <si>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</si>
  <si>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</si>
  <si>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</si>
  <si>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</si>
  <si>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</si>
  <si>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</si>
  <si>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</si>
  <si>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</si>
  <si>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</si>
  <si>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</si>
  <si>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</si>
  <si>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</si>
  <si>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</si>
  <si>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</si>
  <si>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</si>
  <si>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</si>
  <si>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</si>
  <si>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</si>
  <si>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</si>
  <si>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</si>
  <si>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</si>
  <si>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</si>
  <si>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</si>
  <si>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</si>
  <si>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</si>
  <si>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</si>
  <si>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</si>
  <si>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</si>
  <si>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</si>
  <si>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</si>
  <si>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</si>
  <si>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</si>
  <si>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</si>
  <si>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</si>
  <si>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</si>
  <si>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</si>
  <si>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</si>
  <si>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</si>
  <si>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</si>
  <si>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</si>
  <si>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</si>
  <si>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</si>
  <si>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</si>
  <si>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</si>
  <si>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</si>
  <si>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</si>
  <si>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</si>
  <si>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</si>
  <si>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</si>
  <si>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</si>
  <si>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</si>
  <si>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</si>
  <si>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</si>
  <si>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</si>
  <si>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</si>
  <si>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</si>
  <si>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</si>
  <si>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</si>
  <si>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</si>
  <si>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</si>
  <si>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</si>
  <si>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</si>
  <si>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</si>
  <si>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</si>
  <si>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</si>
  <si>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</si>
  <si>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</si>
  <si>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</si>
  <si>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</si>
  <si>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</si>
  <si>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</si>
  <si>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</si>
  <si>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</si>
  <si>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</si>
  <si>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</si>
  <si>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</si>
  <si>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</si>
  <si>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</si>
  <si>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</si>
  <si>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</si>
  <si>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</si>
  <si>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</si>
  <si>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</si>
  <si>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</si>
  <si>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</si>
  <si>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</si>
  <si>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</si>
  <si>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</si>
  <si>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</si>
  <si>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</si>
  <si>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</si>
  <si>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</si>
  <si>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</si>
  <si>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</si>
  <si>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</si>
  <si>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</si>
  <si>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</si>
  <si>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</si>
  <si>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</si>
  <si>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</si>
  <si>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</si>
  <si>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</si>
  <si>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</si>
  <si>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</si>
  <si>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</si>
  <si>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</si>
  <si>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</si>
  <si>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</si>
  <si>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</si>
  <si>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</si>
  <si>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</si>
  <si>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</si>
  <si>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</si>
  <si>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</si>
  <si>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</si>
  <si>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</si>
  <si>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</si>
  <si>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</si>
  <si>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</si>
  <si>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</si>
  <si>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</si>
  <si>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</si>
  <si>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</si>
  <si>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</si>
  <si>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</si>
  <si>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</si>
  <si>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</si>
  <si>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</si>
  <si>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</si>
  <si>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</si>
  <si>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</si>
  <si>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</si>
  <si>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</si>
  <si>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</si>
  <si>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</si>
  <si>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</si>
  <si>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</si>
  <si>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</si>
  <si>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</si>
  <si>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</si>
  <si>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</si>
  <si>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</si>
  <si>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</si>
  <si>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</si>
  <si>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</si>
  <si>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</si>
  <si>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</si>
  <si>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</si>
  <si>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</si>
  <si>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</si>
  <si>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</si>
  <si>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</si>
  <si>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</si>
  <si>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</si>
  <si>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</si>
  <si>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</si>
  <si>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</si>
  <si>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</si>
  <si>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</si>
  <si>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</si>
  <si>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</si>
  <si>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</si>
  <si>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</si>
  <si>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</si>
  <si>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</si>
  <si>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</si>
  <si>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</si>
  <si>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</si>
  <si>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</si>
  <si>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</si>
  <si>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</si>
  <si>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</si>
  <si>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</si>
  <si>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</si>
  <si>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</si>
  <si>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</si>
  <si>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</si>
  <si>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</si>
  <si>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</si>
  <si>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</si>
  <si>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</si>
  <si>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</si>
  <si>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</si>
  <si>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</si>
  <si>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</si>
  <si>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</si>
  <si>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</si>
  <si>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</si>
  <si>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</si>
  <si>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</si>
  <si>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</si>
  <si>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</si>
  <si>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</si>
  <si>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</si>
  <si>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</si>
  <si>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</si>
  <si>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</si>
  <si>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</si>
  <si>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</si>
  <si>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</si>
  <si>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</si>
  <si>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</si>
  <si>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</si>
  <si>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</si>
  <si>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</si>
  <si>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</si>
  <si>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</si>
  <si>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</si>
  <si>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</si>
  <si>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</si>
  <si>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</si>
  <si>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</si>
  <si>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</si>
  <si>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</si>
  <si>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</si>
  <si>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</si>
  <si>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</si>
  <si>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</si>
  <si>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</si>
  <si>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</si>
  <si>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</si>
  <si>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</si>
  <si>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</si>
  <si>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</si>
  <si>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</si>
  <si>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</si>
  <si>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</si>
  <si>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</si>
  <si>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</si>
  <si>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</si>
  <si>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</si>
  <si>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</si>
  <si>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</si>
  <si>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</si>
  <si>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</si>
  <si>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</si>
  <si>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</si>
  <si>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</si>
  <si>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</si>
  <si>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</si>
  <si>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</si>
  <si>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</si>
  <si>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</si>
  <si>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</si>
  <si>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</si>
  <si>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</si>
  <si>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</si>
  <si>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</si>
  <si>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</si>
  <si>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</si>
  <si>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</si>
  <si>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</si>
  <si>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</si>
  <si>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</si>
  <si>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</si>
  <si>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</si>
  <si>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</si>
  <si>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</si>
  <si>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</si>
  <si>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</si>
  <si>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</si>
  <si>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</si>
  <si>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</si>
  <si>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</si>
  <si>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</si>
  <si>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</si>
  <si>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</si>
  <si>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</si>
  <si>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</si>
  <si>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</si>
  <si>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</si>
  <si>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</si>
  <si>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</si>
  <si>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</si>
  <si>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</si>
  <si>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</si>
  <si>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</si>
  <si>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</si>
  <si>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</si>
  <si>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</si>
  <si>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</si>
  <si>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</si>
  <si>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</si>
  <si>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</si>
  <si>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</si>
  <si>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</si>
  <si>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</si>
  <si>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</si>
  <si>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</si>
  <si>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</si>
  <si>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</si>
  <si>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</si>
  <si>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</si>
  <si>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</si>
  <si>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</si>
  <si>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</si>
  <si>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</si>
  <si>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</si>
  <si>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</si>
  <si>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</si>
  <si>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</si>
  <si>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</si>
  <si>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</si>
  <si>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</si>
  <si>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</si>
  <si>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</si>
  <si>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</si>
  <si>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</si>
  <si>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</si>
  <si>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</si>
  <si>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</si>
  <si>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</si>
  <si>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</si>
  <si>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</si>
  <si>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</si>
  <si>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</si>
  <si>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</si>
  <si>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</si>
  <si>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</si>
  <si>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</si>
  <si>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</si>
  <si>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</si>
  <si>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</si>
  <si>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</si>
  <si>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</si>
  <si>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</si>
  <si>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</si>
  <si>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</si>
  <si>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</si>
  <si>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</si>
  <si>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</si>
  <si>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</si>
  <si>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</si>
  <si>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</si>
  <si>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</si>
  <si>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</si>
  <si>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</si>
  <si>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</si>
  <si>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</si>
  <si>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</si>
  <si>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</si>
  <si>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</si>
  <si>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</si>
  <si>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</si>
  <si>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</si>
  <si>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</si>
  <si>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</si>
  <si>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</si>
  <si>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</si>
  <si>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</si>
  <si>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</si>
  <si>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</si>
  <si>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</si>
  <si>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</si>
  <si>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</si>
  <si>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</si>
  <si>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</si>
  <si>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</si>
  <si>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</si>
  <si>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</si>
  <si>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</si>
  <si>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</si>
  <si>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</si>
  <si>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</si>
  <si>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</si>
  <si>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</si>
  <si>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</si>
  <si>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</si>
  <si>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</si>
  <si>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</si>
  <si>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</si>
  <si>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</si>
  <si>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</si>
  <si>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</si>
  <si>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</si>
  <si>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</si>
  <si>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</si>
  <si>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</si>
  <si>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</si>
  <si>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</si>
  <si>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</si>
  <si>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</si>
  <si>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</si>
  <si>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</si>
  <si>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</si>
  <si>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</si>
  <si>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</si>
  <si>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</si>
  <si>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</si>
  <si>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</si>
  <si>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</si>
  <si>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</si>
  <si>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</si>
  <si>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</si>
  <si>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</si>
  <si>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</si>
  <si>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</si>
  <si>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</si>
  <si>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</si>
  <si>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</si>
  <si>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</si>
  <si>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</si>
  <si>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</si>
  <si>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</si>
  <si>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</si>
  <si>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</si>
  <si>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</si>
  <si>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</si>
  <si>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</si>
  <si>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</si>
  <si>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</si>
  <si>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</si>
  <si>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</si>
  <si>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</si>
  <si>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</si>
  <si>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</si>
  <si>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</si>
  <si>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</si>
  <si>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</si>
  <si>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</si>
  <si>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</si>
  <si>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</si>
  <si>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</si>
  <si>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</si>
  <si>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</si>
  <si>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</si>
  <si>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</si>
  <si>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</si>
  <si>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</si>
  <si>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</si>
  <si>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</si>
  <si>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</si>
  <si>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</si>
  <si>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</si>
  <si>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</si>
  <si>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</si>
  <si>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</si>
  <si>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</si>
  <si>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</si>
  <si>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</si>
  <si>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</si>
  <si>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</si>
  <si>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</si>
  <si>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</si>
  <si>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</si>
  <si>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</si>
  <si>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</si>
  <si>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</si>
  <si>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</si>
  <si>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</si>
  <si>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</si>
  <si>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</si>
  <si>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</si>
  <si>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</si>
  <si>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</si>
  <si>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</si>
  <si>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</si>
  <si>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</si>
  <si>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</si>
  <si>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</si>
  <si>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</si>
  <si>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</si>
  <si>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</si>
  <si>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</si>
  <si>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</si>
  <si>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</si>
  <si>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</si>
  <si>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</si>
  <si>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</si>
  <si>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</si>
  <si>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</si>
  <si>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</si>
  <si>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</si>
  <si>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</si>
  <si>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</si>
  <si>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</si>
  <si>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</si>
  <si>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</si>
  <si>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</si>
  <si>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</si>
  <si>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</si>
  <si>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</si>
  <si>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</si>
  <si>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</si>
  <si>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</si>
  <si>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</si>
  <si>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</si>
  <si>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</si>
  <si>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</si>
  <si>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</si>
  <si>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</si>
  <si>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</si>
  <si>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</si>
  <si>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</si>
  <si>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</si>
  <si>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</si>
  <si>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</si>
  <si>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</si>
  <si>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</si>
  <si>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</si>
  <si>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</si>
  <si>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</si>
  <si>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</si>
  <si>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</si>
  <si>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</si>
  <si>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</si>
  <si>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</si>
  <si>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</si>
  <si>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</si>
  <si>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</si>
  <si>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</si>
  <si>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</si>
  <si>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</si>
  <si>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</si>
  <si>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</si>
  <si>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</si>
  <si>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</si>
  <si>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</si>
  <si>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</si>
  <si>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</si>
  <si>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</si>
  <si>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</si>
  <si>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</si>
  <si>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</si>
  <si>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</si>
  <si>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</si>
  <si>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</si>
  <si>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</si>
  <si>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</si>
  <si>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</si>
  <si>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</si>
  <si>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</si>
  <si>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</si>
  <si>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</si>
  <si>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</si>
  <si>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</si>
  <si>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</si>
  <si>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</si>
  <si>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</si>
  <si>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</si>
  <si>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</si>
  <si>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</si>
  <si>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</si>
  <si>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</si>
  <si>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</si>
  <si>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</si>
  <si>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</si>
  <si>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</si>
  <si>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</si>
  <si>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</si>
  <si>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</si>
  <si>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</si>
  <si>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</si>
  <si>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</si>
  <si>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</si>
  <si>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</si>
  <si>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</si>
  <si>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</si>
  <si>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</si>
  <si>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</si>
  <si>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</si>
  <si>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</si>
  <si>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</si>
  <si>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</si>
  <si>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</si>
  <si>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</si>
  <si>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</si>
  <si>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</si>
  <si>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</si>
  <si>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</si>
  <si>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</si>
  <si>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</si>
  <si>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</si>
  <si>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</si>
  <si>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</si>
  <si>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</si>
  <si>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</si>
  <si>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</si>
  <si>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</si>
  <si>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</si>
  <si>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</si>
  <si>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</si>
  <si>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</si>
  <si>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</si>
  <si>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</si>
  <si>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</si>
  <si>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</si>
  <si>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</si>
  <si>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</si>
  <si>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</si>
  <si>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</si>
  <si>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</si>
  <si>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</si>
  <si>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</si>
  <si>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</si>
  <si>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</si>
  <si>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</si>
  <si>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</si>
  <si>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</si>
  <si>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</si>
  <si>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</si>
  <si>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</si>
  <si>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</si>
  <si>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</si>
  <si>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</si>
  <si>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</si>
  <si>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</si>
  <si>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</si>
  <si>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</si>
  <si>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</si>
  <si>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</si>
  <si>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</si>
  <si>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</si>
  <si>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</si>
  <si>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</si>
  <si>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</si>
  <si>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</si>
  <si>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</si>
  <si>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</si>
  <si>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</si>
  <si>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</si>
  <si>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</si>
  <si>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</si>
  <si>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</si>
  <si>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</si>
  <si>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</si>
  <si>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</si>
  <si>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</si>
  <si>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</si>
  <si>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</si>
  <si>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</si>
  <si>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</si>
  <si>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</si>
  <si>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</si>
  <si>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</si>
  <si>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</si>
  <si>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</si>
  <si>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</si>
  <si>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</si>
  <si>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</si>
  <si>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</si>
  <si>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</si>
  <si>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</si>
  <si>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</si>
  <si>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</si>
  <si>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</si>
  <si>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</si>
  <si>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</si>
  <si>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</si>
  <si>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</si>
  <si>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</si>
  <si>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</si>
  <si>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</si>
  <si>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</si>
  <si>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</si>
  <si>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</si>
  <si>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</si>
  <si>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</si>
  <si>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</si>
  <si>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</si>
  <si>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</si>
  <si>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</si>
  <si>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</si>
  <si>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</si>
  <si>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</si>
  <si>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</si>
  <si>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</si>
  <si>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</si>
  <si>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</si>
  <si>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</si>
  <si>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</si>
  <si>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</si>
  <si>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</si>
  <si>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</si>
  <si>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</si>
  <si>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</si>
  <si>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</si>
  <si>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</si>
  <si>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</si>
  <si>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</si>
  <si>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</si>
  <si>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</si>
  <si>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</si>
  <si>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</si>
  <si>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</si>
  <si>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</si>
  <si>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</si>
  <si>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</si>
  <si>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</si>
  <si>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</si>
  <si>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</si>
  <si>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</si>
  <si>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</si>
  <si>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</si>
  <si>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</si>
  <si>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</si>
  <si>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</si>
  <si>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</si>
  <si>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</si>
  <si>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</si>
  <si>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</si>
  <si>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</si>
  <si>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</si>
  <si>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</si>
  <si>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</si>
  <si>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</si>
  <si>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</si>
  <si>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</si>
  <si>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</si>
  <si>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</si>
  <si>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</si>
  <si>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</si>
  <si>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</si>
  <si>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</si>
  <si>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</si>
  <si>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</si>
  <si>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</si>
  <si>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</si>
  <si>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</si>
  <si>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</si>
  <si>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</si>
  <si>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</si>
  <si>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</si>
  <si>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</si>
  <si>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</si>
  <si>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</si>
  <si>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</si>
  <si>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</si>
  <si>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</si>
  <si>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</si>
  <si>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</si>
  <si>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</si>
  <si>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</si>
  <si>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</si>
  <si>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</si>
  <si>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</si>
  <si>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</si>
  <si>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</si>
  <si>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</si>
  <si>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</si>
  <si>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</si>
  <si>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</si>
  <si>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</si>
  <si>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</si>
  <si>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</si>
  <si>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</si>
  <si>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</si>
  <si>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</si>
  <si>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</si>
  <si>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</si>
  <si>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</si>
  <si>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</si>
  <si>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</si>
  <si>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</si>
  <si>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</si>
  <si>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</si>
  <si>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</si>
  <si>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</si>
  <si>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</si>
  <si>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</si>
  <si>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</si>
  <si>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</si>
  <si>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</si>
  <si>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</si>
  <si>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</si>
  <si>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</si>
  <si>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</si>
  <si>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</si>
  <si>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</si>
  <si>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</si>
  <si>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</si>
  <si>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</si>
  <si>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</si>
  <si>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</si>
  <si>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</si>
  <si>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</si>
  <si>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</si>
  <si>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</si>
  <si>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</si>
  <si>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</si>
  <si>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</si>
  <si>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</si>
  <si>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</si>
  <si>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</si>
  <si>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</si>
  <si>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</si>
  <si>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</si>
  <si>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</si>
  <si>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</si>
  <si>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</si>
  <si>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</si>
  <si>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</si>
  <si>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</si>
  <si>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</si>
  <si>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</si>
  <si>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</si>
  <si>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</si>
  <si>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</si>
  <si>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</si>
  <si>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</si>
  <si>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</si>
  <si>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</si>
  <si>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</si>
  <si>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</si>
  <si>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</si>
  <si>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</si>
  <si>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</si>
  <si>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</si>
  <si>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</si>
  <si>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</si>
  <si>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</si>
  <si>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</si>
  <si>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</si>
  <si>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</si>
  <si>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</si>
  <si>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</si>
  <si>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</si>
  <si>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</si>
  <si>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</si>
  <si>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</si>
  <si>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</si>
  <si>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</si>
  <si>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</si>
  <si>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</si>
  <si>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</si>
  <si>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</si>
  <si>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</si>
  <si>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</si>
  <si>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</si>
  <si>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</si>
  <si>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</si>
  <si>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</si>
  <si>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</si>
  <si>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</si>
  <si>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</si>
  <si>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</si>
  <si>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</si>
  <si>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</si>
  <si>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</si>
  <si>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</si>
  <si>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</si>
  <si>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</si>
  <si>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</si>
  <si>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</si>
  <si>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</si>
  <si>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</si>
  <si>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</si>
  <si>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</si>
  <si>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</si>
  <si>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</si>
  <si>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</si>
  <si>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</si>
  <si>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</si>
  <si>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</si>
  <si>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</si>
  <si>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</si>
  <si>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</si>
  <si>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</si>
  <si>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</si>
  <si>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</si>
  <si>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</si>
  <si>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</si>
  <si>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</si>
  <si>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</si>
  <si>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</si>
  <si>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</si>
  <si>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</si>
  <si>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</si>
  <si>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</si>
  <si>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</si>
  <si>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</si>
  <si>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</si>
  <si>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</si>
  <si>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</si>
  <si>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</si>
  <si>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</si>
  <si>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</si>
  <si>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</si>
  <si>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</si>
  <si>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</si>
  <si>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</si>
  <si>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</si>
  <si>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</si>
  <si>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</si>
  <si>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</si>
  <si>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</si>
  <si>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</si>
  <si>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</si>
  <si>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</si>
  <si>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</si>
  <si>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</si>
  <si>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</si>
  <si>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</si>
  <si>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</si>
  <si>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</si>
  <si>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</si>
  <si>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</si>
  <si>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</si>
  <si>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</si>
  <si>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</si>
  <si>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</si>
  <si>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</si>
  <si>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</si>
  <si>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</si>
  <si>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</si>
  <si>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</si>
  <si>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</si>
  <si>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</si>
  <si>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</si>
  <si>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</si>
  <si>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</si>
  <si>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</si>
  <si>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</si>
  <si>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</si>
  <si>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</si>
  <si>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</si>
  <si>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</si>
  <si>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</si>
  <si>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</si>
  <si>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</si>
  <si>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</si>
  <si>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</si>
  <si>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</si>
  <si>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</si>
  <si>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</si>
  <si>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</si>
  <si>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</si>
  <si>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</si>
  <si>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</si>
  <si>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</si>
  <si>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</si>
  <si>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</si>
  <si>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</si>
  <si>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</si>
  <si>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</si>
  <si>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</si>
  <si>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</si>
  <si>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</si>
  <si>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</si>
  <si>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</si>
  <si>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</si>
  <si>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</si>
  <si>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</si>
  <si>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</si>
  <si>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</si>
  <si>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</si>
  <si>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</si>
  <si>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</si>
  <si>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</si>
  <si>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</si>
  <si>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</si>
  <si>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</si>
  <si>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</si>
  <si>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</si>
  <si>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</si>
  <si>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</si>
  <si>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</si>
  <si>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</si>
  <si>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</si>
  <si>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</si>
  <si>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</si>
  <si>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</si>
  <si>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</si>
  <si>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</si>
  <si>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</si>
  <si>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</si>
  <si>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</si>
  <si>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</si>
  <si>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</si>
  <si>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</si>
  <si>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</si>
  <si>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</si>
  <si>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</si>
  <si>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</si>
  <si>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</si>
  <si>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</si>
  <si>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</si>
  <si>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</si>
  <si>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</si>
  <si>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</si>
  <si>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</si>
  <si>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</si>
  <si>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</si>
  <si>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</si>
  <si>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</si>
  <si>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</si>
  <si>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</si>
  <si>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</si>
  <si>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</si>
  <si>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</si>
  <si>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</si>
  <si>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</si>
  <si>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</si>
  <si>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</si>
  <si>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</si>
  <si>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</si>
  <si>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</si>
  <si>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</si>
  <si>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</si>
  <si>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</si>
  <si>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</si>
  <si>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</si>
  <si>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</si>
  <si>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</si>
  <si>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</si>
  <si>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</si>
  <si>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</si>
  <si>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</si>
  <si>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</si>
  <si>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</si>
  <si>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</si>
  <si>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</si>
  <si>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</si>
  <si>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</si>
  <si>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</si>
  <si>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</si>
  <si>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</si>
  <si>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</si>
  <si>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</si>
  <si>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</si>
  <si>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</si>
  <si>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</si>
  <si>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</si>
  <si>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</si>
  <si>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</si>
  <si>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</si>
  <si>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</si>
  <si>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</si>
  <si>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</si>
  <si>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</si>
  <si>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</si>
  <si>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</si>
  <si>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</si>
  <si>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</si>
  <si>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</si>
  <si>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</si>
  <si>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</si>
  <si>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</si>
  <si>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</si>
  <si>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</si>
  <si>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</si>
  <si>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</si>
  <si>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</si>
  <si>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</si>
  <si>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</si>
  <si>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</si>
  <si>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</si>
  <si>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</si>
  <si>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</si>
  <si>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</si>
  <si>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</si>
  <si>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</si>
  <si>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</si>
  <si>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</si>
  <si>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</si>
  <si>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</si>
  <si>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</si>
  <si>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</si>
  <si>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</si>
  <si>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</si>
  <si>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</si>
  <si>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</si>
  <si>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</si>
  <si>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</si>
  <si>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</si>
  <si>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</si>
  <si>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</si>
  <si>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</si>
  <si>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</si>
  <si>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</si>
  <si>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</si>
  <si>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</si>
  <si>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</si>
  <si>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</si>
  <si>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</si>
  <si>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</si>
  <si>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</si>
  <si>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</si>
  <si>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</si>
  <si>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</si>
  <si>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</si>
  <si>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</si>
  <si>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</si>
  <si>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</si>
  <si>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</si>
  <si>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</si>
  <si>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</si>
  <si>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</si>
  <si>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</si>
  <si>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</si>
  <si>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</si>
  <si>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</si>
  <si>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</si>
  <si>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</si>
  <si>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</si>
  <si>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</si>
  <si>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</si>
  <si>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</si>
  <si>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</si>
  <si>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</si>
  <si>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</si>
  <si>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</si>
  <si>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</si>
  <si>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</si>
  <si>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</si>
  <si>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</si>
  <si>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</si>
  <si>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</si>
  <si>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</si>
  <si>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</si>
  <si>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</si>
  <si>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</si>
  <si>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</si>
  <si>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</si>
  <si>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</si>
  <si>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</si>
  <si>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</si>
  <si>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</si>
  <si>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</si>
  <si>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</si>
  <si>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</si>
  <si>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</si>
  <si>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</si>
  <si>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</si>
  <si>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</si>
  <si>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</si>
  <si>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</si>
  <si>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</si>
  <si>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</si>
  <si>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</si>
  <si>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</si>
  <si>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</si>
  <si>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</si>
  <si>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</si>
  <si>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</si>
  <si>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</si>
  <si>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</si>
  <si>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</si>
  <si>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</si>
  <si>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</si>
  <si>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</si>
  <si>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</si>
  <si>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</si>
  <si>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</si>
  <si>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</si>
  <si>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</si>
  <si>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</si>
  <si>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</si>
  <si>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</si>
  <si>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</si>
  <si>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</si>
  <si>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</si>
  <si>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</si>
  <si>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</si>
  <si>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</si>
  <si>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</si>
  <si>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</si>
  <si>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</si>
  <si>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</si>
  <si>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</si>
  <si>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</si>
  <si>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</si>
  <si>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</si>
  <si>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</si>
  <si>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</si>
  <si>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</si>
  <si>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</si>
  <si>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</si>
  <si>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</si>
  <si>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</si>
  <si>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</si>
  <si>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</si>
  <si>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</si>
  <si>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</si>
  <si>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</si>
  <si>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</si>
  <si>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</si>
  <si>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</si>
  <si>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</si>
  <si>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</si>
  <si>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</si>
  <si>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</si>
  <si>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</si>
  <si>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</si>
  <si>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</si>
  <si>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</si>
  <si>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</si>
  <si>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</si>
  <si>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</si>
  <si>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</si>
  <si>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</si>
  <si>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</si>
  <si>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</si>
  <si>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</si>
  <si>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</si>
  <si>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</si>
  <si>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</si>
  <si>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</si>
  <si>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</si>
  <si>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</si>
  <si>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</si>
  <si>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</si>
  <si>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</si>
  <si>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</si>
  <si>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</si>
  <si>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</si>
  <si>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</si>
  <si>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</si>
  <si>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</si>
  <si>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</si>
  <si>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</si>
  <si>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</si>
  <si>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</si>
  <si>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</si>
  <si>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</si>
  <si>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</si>
  <si>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</si>
  <si>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</si>
  <si>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</si>
  <si>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</si>
  <si>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</si>
  <si>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</si>
  <si>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</si>
  <si>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</si>
  <si>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</si>
  <si>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</si>
  <si>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</si>
  <si>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</si>
  <si>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</si>
  <si>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</si>
  <si>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</si>
  <si>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</si>
  <si>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</si>
  <si>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</si>
  <si>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</si>
  <si>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</si>
  <si>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</si>
  <si>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</si>
  <si>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</si>
  <si>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</si>
  <si>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</si>
  <si>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</si>
  <si>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</si>
  <si>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</si>
  <si>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</si>
  <si>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</si>
  <si>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</si>
  <si>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</si>
  <si>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</si>
  <si>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</si>
  <si>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</si>
  <si>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</si>
  <si>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</si>
  <si>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</si>
  <si>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</si>
  <si>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</si>
  <si>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</si>
  <si>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</si>
  <si>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</si>
  <si>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</si>
  <si>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</si>
  <si>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</si>
  <si>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</si>
  <si>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</si>
  <si>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</si>
  <si>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</si>
  <si>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</si>
  <si>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</si>
  <si>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</si>
  <si>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</si>
  <si>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</si>
  <si>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</si>
  <si>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</si>
  <si>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</si>
  <si>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</si>
  <si>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</si>
  <si>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</si>
  <si>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</si>
  <si>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</si>
  <si>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</si>
  <si>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</si>
  <si>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</si>
  <si>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</si>
  <si>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</si>
  <si>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</si>
  <si>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</si>
  <si>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</si>
  <si>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</si>
  <si>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</si>
  <si>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</si>
  <si>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</si>
  <si>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</si>
  <si>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</si>
  <si>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</si>
  <si>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</si>
  <si>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</si>
  <si>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</si>
  <si>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</si>
  <si>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</si>
  <si>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</si>
  <si>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</si>
  <si>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</si>
  <si>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</si>
  <si>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</si>
  <si>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</si>
  <si>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</si>
  <si>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</si>
  <si>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</si>
  <si>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</si>
  <si>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</si>
  <si>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</si>
  <si>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</si>
  <si>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</si>
  <si>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</si>
  <si>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</si>
  <si>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</si>
  <si>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</si>
  <si>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</si>
  <si>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</si>
  <si>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</si>
  <si>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</si>
  <si>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</si>
  <si>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</si>
  <si>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</si>
  <si>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</si>
  <si>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</si>
  <si>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</si>
  <si>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</si>
  <si>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</si>
  <si>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</si>
  <si>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</si>
  <si>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</si>
  <si>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</si>
  <si>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</si>
  <si>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</si>
  <si>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</si>
  <si>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</si>
  <si>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</si>
  <si>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</si>
  <si>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</si>
  <si>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</si>
  <si>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</si>
  <si>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</si>
  <si>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</si>
  <si>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</si>
  <si>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</si>
  <si>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</si>
  <si>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</si>
  <si>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</si>
  <si>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</si>
  <si>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</si>
  <si>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</si>
  <si>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</si>
  <si>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</si>
  <si>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</si>
  <si>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</si>
  <si>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</si>
  <si>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</si>
  <si>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</si>
  <si>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</si>
  <si>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</si>
  <si>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</si>
  <si>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</si>
  <si>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</si>
  <si>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</si>
  <si>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</si>
  <si>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</si>
  <si>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</si>
  <si>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</si>
  <si>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</si>
  <si>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</si>
  <si>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</si>
  <si>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</si>
  <si>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</si>
  <si>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</si>
  <si>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</si>
  <si>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</si>
  <si>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</si>
  <si>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</si>
  <si>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</si>
  <si>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</si>
  <si>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</si>
  <si>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</si>
  <si>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</si>
  <si>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</si>
  <si>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</si>
  <si>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</si>
  <si>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</si>
  <si>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</si>
  <si>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</si>
  <si>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</si>
  <si>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</si>
  <si>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</si>
  <si>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</si>
  <si>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</si>
  <si>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</si>
  <si>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</si>
  <si>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</si>
  <si>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</si>
  <si>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</si>
  <si>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</si>
  <si>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</si>
  <si>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</si>
  <si>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</si>
  <si>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</si>
  <si>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</si>
  <si>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</si>
  <si>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</si>
  <si>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</si>
  <si>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</si>
  <si>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</si>
  <si>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</si>
  <si>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</si>
  <si>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</si>
  <si>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</si>
  <si>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</si>
  <si>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</si>
  <si>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</si>
  <si>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</si>
  <si>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</si>
  <si>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</si>
  <si>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</si>
  <si>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</si>
  <si>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</si>
  <si>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</si>
  <si>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</si>
  <si>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</si>
  <si>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</si>
  <si>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</si>
  <si>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</si>
  <si>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</si>
  <si>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</si>
  <si>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</si>
  <si>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</si>
  <si>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</si>
  <si>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</si>
  <si>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</si>
  <si>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</si>
  <si>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</si>
  <si>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</si>
  <si>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</si>
  <si>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</si>
  <si>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</si>
  <si>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</si>
  <si>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</si>
  <si>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</si>
  <si>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</si>
  <si>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</si>
  <si>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</si>
  <si>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</si>
  <si>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</si>
  <si>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</si>
  <si>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</si>
  <si>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</si>
  <si>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</si>
  <si>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</si>
  <si>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</si>
  <si>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</si>
  <si>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</si>
  <si>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</si>
  <si>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</si>
  <si>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</si>
  <si>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</si>
  <si>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</si>
  <si>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</si>
  <si>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</si>
  <si>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</si>
  <si>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</si>
  <si>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</si>
  <si>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</si>
  <si>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</si>
  <si>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</si>
  <si>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</si>
  <si>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</si>
  <si>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</si>
  <si>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</si>
  <si>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</si>
  <si>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</si>
  <si>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</si>
  <si>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</si>
  <si>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</si>
  <si>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</si>
  <si>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</si>
  <si>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</si>
  <si>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</si>
  <si>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</si>
  <si>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</si>
  <si>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</si>
  <si>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</si>
  <si>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</si>
  <si>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</si>
  <si>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</si>
  <si>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</si>
  <si>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</si>
  <si>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</si>
  <si>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</si>
  <si>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</si>
  <si>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</si>
  <si>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</si>
  <si>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</si>
  <si>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</si>
  <si>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</si>
  <si>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</si>
  <si>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</si>
  <si>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</si>
  <si>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</si>
  <si>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</si>
  <si>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</si>
  <si>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</si>
  <si>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</si>
  <si>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</si>
  <si>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</si>
  <si>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</si>
  <si>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</si>
  <si>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</si>
  <si>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</si>
  <si>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</si>
  <si>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</si>
  <si>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</si>
  <si>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</si>
  <si>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</si>
  <si>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</si>
  <si>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</si>
  <si>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</si>
  <si>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</si>
  <si>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</si>
  <si>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</si>
  <si>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</si>
  <si>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</si>
  <si>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</si>
  <si>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</si>
  <si>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</si>
  <si>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</si>
  <si>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</si>
  <si>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</si>
  <si>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</si>
  <si>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</si>
  <si>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</si>
  <si>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</si>
  <si>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</si>
  <si>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</si>
  <si>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</si>
  <si>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</si>
  <si>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</si>
  <si>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</si>
  <si>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</si>
  <si>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</si>
  <si>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</si>
  <si>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</si>
  <si>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</si>
  <si>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</si>
  <si>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</si>
  <si>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</si>
  <si>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</si>
  <si>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</si>
  <si>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</si>
  <si>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</si>
  <si>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</si>
  <si>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</si>
  <si>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</si>
  <si>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</si>
  <si>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</si>
  <si>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</si>
  <si>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</si>
  <si>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</si>
  <si>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</si>
  <si>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</si>
  <si>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</si>
  <si>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</si>
  <si>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</si>
  <si>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</si>
  <si>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</si>
  <si>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</si>
  <si>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</si>
  <si>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</si>
  <si>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</si>
  <si>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</si>
  <si>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</si>
  <si>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</si>
  <si>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</si>
  <si>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</si>
  <si>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</si>
  <si>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</si>
  <si>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</si>
  <si>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</si>
  <si>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</si>
  <si>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</si>
  <si>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</si>
  <si>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</si>
  <si>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</si>
  <si>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</si>
  <si>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</si>
  <si>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</si>
  <si>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</si>
  <si>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</si>
  <si>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</si>
  <si>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</si>
  <si>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</si>
  <si>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</si>
  <si>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</si>
  <si>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</si>
  <si>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</si>
  <si>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</si>
  <si>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</si>
  <si>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</si>
  <si>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</si>
  <si>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</si>
  <si>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</si>
  <si>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</si>
  <si>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</si>
  <si>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</si>
  <si>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</si>
  <si>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</si>
  <si>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</si>
  <si>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</si>
  <si>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</si>
  <si>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</si>
  <si>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</si>
  <si>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</si>
  <si>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</si>
  <si>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</si>
  <si>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</si>
  <si>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</si>
  <si>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</si>
  <si>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</si>
  <si>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</si>
  <si>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</si>
  <si>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</si>
  <si>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</si>
  <si>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</si>
  <si>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</si>
  <si>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</si>
  <si>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</si>
  <si>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</si>
  <si>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</si>
  <si>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</si>
  <si>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</si>
  <si>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</si>
  <si>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</si>
  <si>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</si>
  <si>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</si>
  <si>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</si>
  <si>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</si>
  <si>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</si>
  <si>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</si>
  <si>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</si>
  <si>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</si>
  <si>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</si>
  <si>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</si>
  <si>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</si>
  <si>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</si>
  <si>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</si>
  <si>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</si>
  <si>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</si>
  <si>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</si>
  <si>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</si>
  <si>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</si>
  <si>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</si>
  <si>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</si>
  <si>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</si>
  <si>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</si>
  <si>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</si>
  <si>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</si>
  <si>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</si>
  <si>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</si>
  <si>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</si>
  <si>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</si>
  <si>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</si>
  <si>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</si>
  <si>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</si>
  <si>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</si>
  <si>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</si>
  <si>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</si>
  <si>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</si>
  <si>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</si>
  <si>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</si>
  <si>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</si>
  <si>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</si>
  <si>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</si>
  <si>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</si>
  <si>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</si>
  <si>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</si>
  <si>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</si>
  <si>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</si>
  <si>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</si>
  <si>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</si>
  <si>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</si>
  <si>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</si>
  <si>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</si>
  <si>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</si>
  <si>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</si>
  <si>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</si>
  <si>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</si>
  <si>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</si>
  <si>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</si>
  <si>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</si>
  <si>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</si>
  <si>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</si>
  <si>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</si>
  <si>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</si>
  <si>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</si>
  <si>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</si>
  <si>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</si>
  <si>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</si>
  <si>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</si>
  <si>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</si>
  <si>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</si>
  <si>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</si>
  <si>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</si>
  <si>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</si>
  <si>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</si>
  <si>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</si>
  <si>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</si>
  <si>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</si>
  <si>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</si>
  <si>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</si>
  <si>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</si>
  <si>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</si>
  <si>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</si>
  <si>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</si>
  <si>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</si>
  <si>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</si>
  <si>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</si>
  <si>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</si>
  <si>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</si>
  <si>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</si>
  <si>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</si>
  <si>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</si>
  <si>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</si>
  <si>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</si>
  <si>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</si>
  <si>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</si>
  <si>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</si>
  <si>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</si>
  <si>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</si>
  <si>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</si>
  <si>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</si>
  <si>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</si>
  <si>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</si>
  <si>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</si>
  <si>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</si>
  <si>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</si>
  <si>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</si>
  <si>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</si>
  <si>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</si>
  <si>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</si>
  <si>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</si>
  <si>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</si>
  <si>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</si>
  <si>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</si>
  <si>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</si>
  <si>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</si>
  <si>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</si>
  <si>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</si>
  <si>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</si>
  <si>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</si>
  <si>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</si>
  <si>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</si>
  <si>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</si>
  <si>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</si>
  <si>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</si>
  <si>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</si>
  <si>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</si>
  <si>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</si>
  <si>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</si>
  <si>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</si>
  <si>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</si>
  <si>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</si>
  <si>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</si>
  <si>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</si>
  <si>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</si>
  <si>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</si>
  <si>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</si>
  <si>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</si>
  <si>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</si>
  <si>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</si>
  <si>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</si>
  <si>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</si>
  <si>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</si>
  <si>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</si>
  <si>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</si>
  <si>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</si>
  <si>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</si>
  <si>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</si>
  <si>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</si>
  <si>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</si>
  <si>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</si>
  <si>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</si>
  <si>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</si>
  <si>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</si>
  <si>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</si>
  <si>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</si>
  <si>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</si>
  <si>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</si>
  <si>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</si>
  <si>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</si>
  <si>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</si>
  <si>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</si>
  <si>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</si>
  <si>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</si>
  <si>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</si>
  <si>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</si>
  <si>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</si>
  <si>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</si>
  <si>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</si>
  <si>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</si>
  <si>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</si>
  <si>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</si>
  <si>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</si>
  <si>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</si>
  <si>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</si>
  <si>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</si>
  <si>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</si>
  <si>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</si>
  <si>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</si>
  <si>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</si>
  <si>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</si>
  <si>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</si>
  <si>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</si>
  <si>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</si>
  <si>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</si>
  <si>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</si>
  <si>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</si>
  <si>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</si>
  <si>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</si>
  <si>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</si>
  <si>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</si>
  <si>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</si>
  <si>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</si>
  <si>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</si>
  <si>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</si>
  <si>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</si>
  <si>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</si>
  <si>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</si>
  <si>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</si>
  <si>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</si>
  <si>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</si>
  <si>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</si>
  <si>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</si>
  <si>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</si>
  <si>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</si>
  <si>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</si>
  <si>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</si>
  <si>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</si>
  <si>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</si>
  <si>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</si>
  <si>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</si>
  <si>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</si>
  <si>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</si>
  <si>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</si>
  <si>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</si>
  <si>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</si>
  <si>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</si>
  <si>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</si>
  <si>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</si>
  <si>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</si>
  <si>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</si>
  <si>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</si>
  <si>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</si>
  <si>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</si>
  <si>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</si>
  <si>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</si>
  <si>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</si>
  <si>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</si>
  <si>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</si>
  <si>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PCM-20251127-00001344</t>
  </si>
  <si>
    <t>70 M</t>
  </si>
  <si>
    <t>NO PCM</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</si>
  <si>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</si>
  <si>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</si>
  <si>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</si>
  <si>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</si>
  <si>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</si>
  <si>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</si>
  <si>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</si>
  <si>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</si>
  <si>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</si>
  <si>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TT-20251127-00723- no new PCM</t>
  </si>
  <si>
    <t>EM Team at site checking</t>
  </si>
  <si>
    <t>PCM-20251127-00001331</t>
  </si>
  <si>
    <t>EM Team on the way ETA: 40 Mins</t>
  </si>
  <si>
    <t>TT-20251127-00893- no new PCM</t>
  </si>
  <si>
    <t>EM Team on the way 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</si>
</sst>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6" dataDxfId="155" headerRowBorderDxfId="153" tableBorderDxfId="154" totalsRowBorderDxfId="152">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0" totalsRowShown="0" headerRowDxfId="47" dataDxfId="46" headerRowBorderDxfId="44" tableBorderDxfId="45" totalsRowBorderDxfId="43">
  <autoFilter ref="A1:L3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30" dataDxfId="29" headerRowBorderDxfId="27" tableBorderDxfId="28">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325.70175428241055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45988.650180208337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45988.650180208337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45988.650180208337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45988.650180208337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45988.650180208337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45988.650180208337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45988.650180208337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45988.650180208337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45988.650180208337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45988.650180208337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45988.650180208337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45988.650180208337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45988.650180208337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45988.650180208337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45988.650180208337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45988.650180208337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45988.650180208337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45988.650180208337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45988.650180208337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45988.650180208337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45988.650180208337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45988.650180208337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45988.650180208337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45988.650180208337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45988.650180208337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45988.650180208337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45988.650180208337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45988.650180208337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45988.650180208337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45988.650180208337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45988.650180208337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45988.650180208337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45988.650180208337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45988.650180208337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45988.650180208337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45988.650180208337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45988.650180208337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45988.650180208337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45988.650180208337</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163.65034224537521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4.2627612268552184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8" t="str">
        <f>IFERROR(VLOOKUP(D5,DB!A:K,11,0),"")</f>
        <v/>
      </c>
      <c r="C5" s="18"/>
      <c r="D5" s="18"/>
      <c r="E5" s="99"/>
      <c r="F5" s="100"/>
      <c r="G5" s="101">
        <f ca="1">IFERROR(NOW()-F5,"-")</f>
        <v>45988.650180208337</v>
      </c>
      <c r="H5" s="100"/>
      <c r="I5" s="148" t="str">
        <f>IFERROR(VLOOKUP(D5,DB!A:F,6,0),"")</f>
        <v/>
      </c>
      <c r="J5" s="148" t="str">
        <f>IFERROR(VLOOKUP(D5,DB!A:G,7,0),"")</f>
        <v/>
      </c>
      <c r="K5" s="19"/>
      <c r="L5" s="14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45988.650180208337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45988.650180208337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45988.650180208337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45988.650180208337</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45988.650180208337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45988.650180208337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45988.650180208337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45988.650180208337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45988.650180208337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45988.650180208337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45988.650180208337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45988.650180208337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45988.650180208337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45988.650180208337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45988.650180208337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45988.650180208337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45988.650180208337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45988.650180208337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45988.650180208337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45988.650180208337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45988.650180208337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45988.650180208337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45988.650180208337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45988.650180208337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45988.650180208337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45988.650180208337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45988.650180208337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45988.650180208337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45988.650180208337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45988.650180208337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45988.650180208337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45988.650180208337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45988.650180208337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45988.650180208337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45988.650180208337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45988.650180208337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45988.650180208337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45988.650180208337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45988.650180208337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45988.650180208337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45988.650180208337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45988.650180208337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45988.650180208337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45988.650180208337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45988.650180208337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45988.650180208337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45988.650180208337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45988.650180208337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45988.650180208337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45988.650180208337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45988.650180208337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45988.650180208337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45988.650180208337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45988.650180208337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45988.650180208337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45988.650180208337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45988.650180208337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45988.650180208337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45988.650180208337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45988.650180208337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45988.650180208337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45988.650180208337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45988.650180208337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45988.650180208337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45988.650180208337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45988.650180208337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45988.650180208337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45988.650180208337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45988.650180208337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45988.650180208337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45988.650180208337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45988.650180208337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45988.650180208337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45988.650180208337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45988.650180208337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45988.650180208337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45988.650180208337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45988.650180208337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45988.650180208337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45988.650180208337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45988.650180208337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45988.650180208337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45988.650180208337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45988.650180208337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45988.650180208337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45988.650180208337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45988.650180208337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45988.650180208337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45988.650180208337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45988.650180208337</v>
      </c>
      <c r="H3" s="22"/>
      <c r="I3" s="19" t="str">
        <f>IFERROR(VLOOKUP(D3,DB!A:F,6,0),"")</f>
        <v/>
      </c>
      <c r="J3" s="18" t="str">
        <f>IFERROR(VLOOKUP(D3,DB!A:G,7,0),"")</f>
        <v/>
      </c>
      <c r="K3" s="42"/>
      <c r="L3" s="23" t="str">
        <f>IFERROR(VLOOKUP(D3,DB!A:I,9,0),"")</f>
        <v/>
      </c>
    </row>
    <row r="4" spans="1:13" ht="15" customHeight="1">
      <c r="A4" s="19"/>
      <c r="B4" s="58" t="str">
        <f>IFERROR(VLOOKUP(D4,DB!A:K,11,0),"")</f>
        <v/>
      </c>
      <c r="C4" s="18"/>
      <c r="D4" s="146"/>
      <c r="E4" s="18"/>
      <c r="F4" s="20"/>
      <c r="G4" s="21">
        <f t="shared" ca="1" si="0"/>
        <v>45988.650180208337</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45988.650180208337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45988.650180208337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45988.650180208337</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45988.650180208337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45988.650180208337</v>
      </c>
      <c r="H9" s="22"/>
      <c r="I9" s="19" t="str">
        <f>IFERROR(VLOOKUP(D9,DB!A:F,6,0),"")</f>
        <v/>
      </c>
      <c r="J9" s="18" t="str">
        <f>IFERROR(VLOOKUP(D9,DB!A:G,7,0),"")</f>
        <v/>
      </c>
      <c r="K9" s="42"/>
      <c r="L9" s="23" t="str">
        <f>IFERROR(VLOOKUP(D9,DB!A:I,9,0),"")</f>
        <v/>
      </c>
    </row>
    <row r="10" spans="1:13" ht="15" customHeight="1">
      <c r="A10" s="19"/>
      <c r="B10" s="58" t="str">
        <f>IFERROR(VLOOKUP(D10,DB!A:K,11,0),"")</f>
        <v>R3</v>
      </c>
      <c r="C10" s="18"/>
      <c r="D10" s="122" t="s">
        <v>12151</v>
      </c>
      <c r="E10" s="18"/>
      <c r="F10" s="20"/>
      <c r="G10" s="21">
        <f t="shared" ca="1" si="0"/>
        <v>45988.650180208337</v>
      </c>
      <c r="H10" s="22"/>
      <c r="I10" s="19" t="str">
        <f>IFERROR(VLOOKUP(D10,DB!A:F,6,0),"")</f>
        <v>SCECO</v>
      </c>
      <c r="J10" s="18" t="str">
        <f>IFERROR(VLOOKUP(D10,DB!A:G,7,0),"")</f>
        <v>Vandalized</v>
      </c>
      <c r="K10" s="42"/>
      <c r="L10" s="23" t="str">
        <f>IFERROR(VLOOKUP(D10,DB!A:I,9,0),"")</f>
        <v>Latis</v>
      </c>
    </row>
    <row r="11" spans="1:13" ht="15" customHeight="1">
      <c r="A11" s="19"/>
      <c r="B11" s="58" t="str">
        <f>IFERROR(VLOOKUP(D11,DB!A:K,11,0),"")</f>
        <v/>
      </c>
      <c r="C11" s="18"/>
      <c r="D11" s="58" t="str">
        <f>IFERROR(VLOOKUP(#REF!,DB!#REF!,7,0),"")</f>
        <v/>
      </c>
      <c r="E11" s="18"/>
      <c r="F11" s="20"/>
      <c r="G11" s="21">
        <f t="shared" ca="1" si="0"/>
        <v>45988.650180208337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45988.650180208337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45988.650180208337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45988.650180208337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45988.650180208337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45988.650180208337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45988.650180208337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45988.650180208337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45988.650180208337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45988.650180208337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45988.650180208337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45988.650180208337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45988.650180208337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45988.650180208337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45988.650180208337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45988.650180208337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45988.650180208337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45988.650180208337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45988.650180208337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45988.650180208337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45988.650180208337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45988.650180208337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45988.650180208337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45988.650180208337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45988.650180208337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45988.650180208337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45988.650180208337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45988.650180208337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45988.650180208337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45988.650180208337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45988.650180208337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45988.650180208337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45988.650180208337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45988.650180208337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45988.650180208337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45988.650180208337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45988.650180208337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45988.650180208337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45988.650180208337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45988.650180208337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45988.650180208337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45988.650180208337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45988.650180208337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45988.650180208337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45988.650180208337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45988.650180208337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45988.650180208337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45988.650180208337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45988.650180208337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45988.650180208337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45988.650180208337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45988.650180208337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45988.650180208337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45988.650180208337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45988.650180208337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45988.650180208337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45988.650180208337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45988.650180208337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45988.650180208337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45988.650180208337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45988.650180208337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45988.650180208337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45988.650180208337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45988.650180208337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45988.650180208337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45988.650180208337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45988.650180208337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45988.650180208337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45988.650180208337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45988.650180208337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45988.650180208337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45988.650180208337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45988.650180208337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45988.650180208337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45988.650180208337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45988.650180208337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45988.650180208337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45988.650180208337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45988.650180208337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45988.650180208337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45988.650180208337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45988.650180208337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45988.650180208337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45988.650180208337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45988.650180208337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45988.650180208337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45988.650180208337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45988.650180208337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45988.650180208337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45988.650180208337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45988.650180208337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45988.650180208337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45988.650180208337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45988.650180208337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45988.650180208337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45988.650180208337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45988.650180208337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45988.650180208337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45988.650180208337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45988.650180208337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45988.650180208337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45988.650180208337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45988.650180208337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45988.650180208337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45988.650180208337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45988.650180208337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45988.650180208337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45988.650180208337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45988.650180208337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45988.650180208337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45988.650180208337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45988.650180208337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45988.650180208337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45988.650180208337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45988.650180208337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45988.650180208337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45988.650180208337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45988.650180208337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45988.650180208337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45988.650180208337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45988.650180208337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45988.650180208337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45988.650180208337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45988.650180208337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45988.650180208337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45988.650180208337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45988.650180208337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45988.650180208337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45988.650180208337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45988.650180208337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45988.650180208337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45988.650180208337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45988.650180208337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45988.650180208337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45988.650180208337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45988.650180208337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45988.650180208337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45988.650180208337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45988.650180208337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45988.650180208337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45988.650180208337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45988.650180208337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45988.650180208337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45988.650180208337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45988.650180208337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45988.650180208337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45988.650180208337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45988.650180208337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45988.650180208337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45988.650180208337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45988.650180208337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45988.650180208337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45988.650180208337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45988.650180208337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45988.650180208337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45988.650180208337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45988.650180208337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45988.650180208337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45988.650180208337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45988.650180208337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45988.650180208337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45988.650180208337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45988.650180208337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45988.650180208337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45988.650180208337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45988.650180208337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45988.650180208337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45988.650180208337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45988.650180208337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45988.650180208337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45988.650180208337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45988.650180208337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45988.650180208337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45988.650180208337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45988.650180208337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45988.650180208337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45988.650180208337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45988.650180208337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45988.650180208337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45988.650180208337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45988.650180208337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45988.650180208337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45988.650180208337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45988.650180208337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45988.650180208337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45988.650180208337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45988.650180208337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45988.650180208337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45988.650180208337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45988.650180208337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45988.650180208337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45988.650180208337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45988.650180208337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45988.650180208337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45988.650180208337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45988.650180208337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45988.650180208337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45988.650180208337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45988.650180208337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45988.650180208337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45988.650180208337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45988.650180208337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45988.650180208337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45988.650180208337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45988.650180208337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45988.650180208337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45988.650180208337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45988.650180208337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45988.650180208337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45988.650180208337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45988.650180208337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45988.650180208337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45988.650180208337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45988.650180208337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45988.650180208337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45988.650180208337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45988.650180208337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45988.650180208337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45988.650180208337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45988.650180208337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45988.650180208337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45988.650180208337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45988.650180208337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45988.650180208337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45988.650180208337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45988.650180208337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45988.650180208337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45988.650180208337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45988.650180208337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45988.650180208337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45988.650180208337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45988.650180208337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45988.650180208337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45988.650180208337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45988.650180208337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45988.650180208337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45988.650180208337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45988.650180208337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45988.650180208337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45988.650180208337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45988.650180208337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45988.650180208337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45988.650180208337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45988.650180208337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45988.650180208337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45988.650180208337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45988.650180208337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45988.650180208337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45988.650180208337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45988.650180208337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45988.650180208337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45988.650180208337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45988.650180208337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45988.650180208337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45988.650180208337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45988.650180208337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45988.650180208337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45988.650180208337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45988.650180208337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45988.650180208337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45988.650180208337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45988.650180208337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45988.650180208337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45988.650180208337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45988.650180208337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45988.650180208337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45988.650180208337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45988.650180208337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45988.650180208337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45988.650180208337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45988.650180208337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45988.650180208337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45988.650180208337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45988.650180208337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45988.650180208337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45988.650180208337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45988.650180208337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45988.650180208337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45988.650180208337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45988.650180208337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45988.650180208337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45988.650180208337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45988.650180208337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45988.650180208337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45988.650180208337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45988.650180208337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45988.650180208337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45988.650180208337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45988.650180208337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45988.650180208337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45988.650180208337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45988.650180208337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45988.650180208337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45988.650180208337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45988.650180208337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45988.650180208337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45988.650180208337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45988.650180208337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45988.650180208337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45988.650180208337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45988.650180208337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45988.650180208337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45988.650180208337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45988.650180208337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45988.650180208337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45988.650180208337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45988.650180208337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45988.650180208337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45988.650180208337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45988.650180208337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45988.650180208337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45988.650180208337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45988.650180208337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45988.650180208337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45988.650180208337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45988.650180208337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45988.650180208337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45988.650180208337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45988.650180208337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45988.650180208337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45988.650180208337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45988.650180208337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45988.650180208337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45988.650180208337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45988.650180208337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45988.650180208337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45988.650180208337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45988.650180208337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45988.650180208337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45988.650180208337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45988.650180208337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45988.650180208337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45988.650180208337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45988.650180208337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45988.650180208337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45988.650180208337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45988.650180208337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45988.650180208337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45988.650180208337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45988.650180208337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45988.650180208337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45988.650180208337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45988.650180208337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45988.650180208337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45988.650180208337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45988.650180208337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45988.650180208337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45988.650180208337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45988.650180208337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45988.650180208337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45988.650180208337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45988.650180208337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45988.650180208337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45988.650180208337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45988.650180208337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45988.650180208337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45988.650180208337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45988.650180208337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45988.650180208337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45988.650180208337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45988.650180208337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45988.650180208337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45988.650180208337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45988.650180208337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45988.650180208337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45988.650180208337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45988.650180208337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45988.650180208337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45988.650180208337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45988.650180208337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45988.650180208337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45988.650180208337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45988.650180208337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45988.650180208337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45988.650180208337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45988.650180208337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45988.650180208337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45988.650180208337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45988.650180208337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45988.650180208337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45988.650180208337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45988.650180208337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45988.650180208337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45988.650180208337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45988.650180208337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45988.650180208337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45988.650180208337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45988.650180208337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45988.650180208337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45988.650180208337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45988.650180208337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45988.650180208337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45988.650180208337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45988.650180208337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45988.650180208337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45988.650180208337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45988.650180208337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45988.650180208337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45988.650180208337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45988.650180208337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45988.650180208337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45988.650180208337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45988.650180208337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45988.650180208337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45988.650180208337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45988.650180208337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45988.650180208337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45988.650180208337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45988.650180208337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45988.650180208337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45988.650180208337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45988.650180208337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45988.650180208337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45988.650180208337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45988.650180208337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45988.650180208337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45988.650180208337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45988.650180208337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45988.650180208337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45988.650180208337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45988.650180208337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45988.650180208337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45988.650180208337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45988.650180208337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45988.650180208337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45988.650180208337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45988.650180208337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45988.650180208337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45988.650180208337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45988.650180208337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45988.650180208337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45988.650180208337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45988.650180208337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45988.650180208337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45988.650180208337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45988.650180208337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45988.650180208337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45988.650180208337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45988.650180208337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45988.650180208337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45988.650180208337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45988.650180208337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45988.650180208337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45988.650180208337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45988.650180208337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45988.650180208337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45988.650180208337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45988.650180208337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45988.650180208337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45988.650180208337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45988.650180208337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45988.650180208337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45988.650180208337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45988.650180208337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45988.650180208337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45988.650180208337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45988.650180208337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45988.650180208337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45988.650180208337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45988.650180208337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45988.650180208337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45988.650180208337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45988.650180208337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45988.650180208337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45988.650180208337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45988.650180208337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45988.650180208337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45988.650180208337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45988.650180208337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45988.650180208337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45988.650180208337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45988.650180208337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45988.650180208337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45988.650180208337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45988.650180208337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45988.650180208337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45988.650180208337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45988.650180208337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45988.650180208337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45988.650180208337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45988.650180208337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45988.650180208337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45988.650180208337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45988.650180208337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45988.650180208337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45988.650180208337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45988.650180208337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45988.650180208337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45988.650180208337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45988.650180208337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45988.650180208337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45988.650180208337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45988.650180208337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45988.650180208337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45988.650180208337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45988.650180208337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45988.650180208337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45988.650180208337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45988.650180208337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45988.650180208337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45988.650180208337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45988.650180208337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45988.650180208337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45988.650180208337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45988.650180208337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45988.650180208337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45988.650180208337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45988.650180208337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45988.650180208337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45988.650180208337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45988.650180208337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45988.650180208337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45988.650180208337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45988.650180208337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45988.650180208337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45988.650180208337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45988.650180208337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45988.650180208337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45988.650180208337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45988.650180208337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45988.650180208337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45988.650180208337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45988.650180208337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45988.650180208337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45988.650180208337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45988.650180208337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45988.650180208337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45988.650180208337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45988.650180208337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45988.650180208337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45988.650180208337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45988.650180208337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45988.650180208337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45988.650180208337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45988.650180208337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45988.650180208337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45988.650180208337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45988.650180208337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45988.650180208337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45988.650180208337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45988.650180208337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45988.650180208337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45988.650180208337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45988.650180208337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45988.650180208337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45988.650180208337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45988.650180208337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45988.650180208337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45988.650180208337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45988.650180208337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45988.650180208337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45988.650180208337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45988.650180208337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45988.650180208337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45988.650180208337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45988.650180208337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45988.650180208337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45988.650180208337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45988.650180208337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45988.650180208337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45988.650180208337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45988.650180208337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45988.650180208337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45988.650180208337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45988.650180208337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45988.650180208337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45988.650180208337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45988.650180208337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45988.650180208337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45988.650180208337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45988.650180208337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45988.650180208337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45988.650180208337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45988.650180208337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45988.650180208337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45988.650180208337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45988.650180208337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45988.650180208337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45988.650180208337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45988.650180208337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45988.650180208337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45988.650180208337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45988.650180208337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45988.650180208337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45988.650180208337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45988.650180208337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45988.650180208337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45988.650180208337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45988.650180208337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45988.650180208337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45988.650180208337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45988.650180208337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45988.650180208337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45988.650180208337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45988.650180208337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45988.650180208337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45988.650180208337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45988.650180208337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45988.650180208337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45988.650180208337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45988.650180208337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45988.650180208337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45988.650180208337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45988.650180208337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45988.650180208337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45988.650180208337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45988.650180208337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45988.650180208337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45988.650180208337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45988.650180208337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45988.650180208337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45988.650180208337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45988.650180208337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45988.650180208337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45988.650180208337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45988.650180208337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45988.650180208337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45988.650180208337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45988.650180208337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45988.650180208337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45988.650180208337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45988.650180208337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45988.650180208337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45988.650180208337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45988.650180208337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45988.650180208337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45988.650180208337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45988.650180208337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45988.650180208337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45988.650180208337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45988.650180208337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45988.650180208337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45988.650180208337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45988.650180208337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45988.650180208337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45988.650180208337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45988.650180208337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45988.650180208337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45988.650180208337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45988.650180208337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45988.650180208337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45988.650180208337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45988.650180208337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45988.650180208337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45988.650180208337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45988.650180208337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45988.650180208337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45988.650180208337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45988.650180208337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45988.650180208337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45988.650180208337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45988.650180208337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45988.650180208337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45988.650180208337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45988.650180208337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45988.650180208337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45988.650180208337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45988.650180208337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45988.650180208337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45988.650180208337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45988.650180208337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45988.650180208337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45988.650180208337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45988.650180208337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45988.650180208337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45988.650180208337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45988.650180208337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45988.650180208337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45988.650180208337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45988.650180208337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45988.650180208337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45988.650180208337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45988.650180208337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45988.650180208337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45988.650180208337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45988.650180208337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45988.650180208337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45988.650180208337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45988.650180208337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45988.650180208337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45988.650180208337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45988.650180208337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45988.650180208337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45988.650180208337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45988.650180208337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45988.650180208337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45988.650180208337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45988.650180208337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45988.650180208337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45988.650180208337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45988.650180208337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45988.650180208337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45988.650180208337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45988.650180208337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45988.650180208337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45988.650180208337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45988.650180208337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45988.650180208337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45988.650180208337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45988.650180208337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45988.650180208337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45988.650180208337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45988.650180208337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45988.650180208337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45988.650180208337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45988.650180208337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45988.650180208337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45988.650180208337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45988.650180208337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45988.650180208337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45988.650180208337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45988.650180208337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45988.650180208337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45988.650180208337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45988.650180208337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45988.650180208337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45988.650180208337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45988.650180208337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45988.650180208337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45988.650180208337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45988.650180208337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45988.650180208337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45988.650180208337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45988.650180208337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45988.650180208337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45988.650180208337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45988.650180208337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45988.650180208337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45988.650180208337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45988.650180208337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45988.650180208337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45988.650180208337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45988.650180208337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45988.650180208337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45988.650180208337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45988.650180208337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45988.650180208337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45988.650180208337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45988.650180208337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45988.650180208337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45988.650180208337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45988.650180208337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45988.650180208337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45988.650180208337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45988.650180208337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45988.650180208337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45988.650180208337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45988.650180208337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45988.650180208337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45988.650180208337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45988.650180208337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45988.650180208337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45988.650180208337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45988.650180208337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45988.650180208337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45988.650180208337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45988.650180208337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45988.650180208337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45988.650180208337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45988.650180208337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45988.650180208337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45988.650180208337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45988.650180208337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45988.650180208337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45988.650180208337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45988.650180208337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45988.650180208337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45988.650180208337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45988.650180208337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45988.650180208337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45988.650180208337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45988.650180208337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45988.650180208337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45988.650180208337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45988.650180208337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45988.650180208337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45988.650180208337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45988.650180208337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45988.650180208337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45988.650180208337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45988.650180208337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45988.650180208337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45988.650180208337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45988.650180208337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45988.650180208337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45988.650180208337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45988.650180208337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45988.650180208337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45988.650180208337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45988.650180208337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45988.650180208337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45988.650180208337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45988.650180208337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45988.650180208337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45988.650180208337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45988.650180208337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45988.650180208337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45988.650180208337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45988.650180208337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45988.650180208337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45988.650180208337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45988.650180208337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45988.650180208337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45988.650180208337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45988.650180208337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45988.650180208337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45988.650180208337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45988.650180208337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45988.650180208337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45988.650180208337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45988.650180208337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45988.650180208337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45988.650180208337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45988.650180208337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45988.650180208337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45988.650180208337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45988.650180208337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45988.650180208337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45988.650180208337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45988.650180208337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45988.650180208337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45988.650180208337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45988.650180208337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45988.650180208337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45988.650180208337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45988.650180208337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45988.650180208337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45988.650180208337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45988.650180208337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45988.650180208337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45988.650180208337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45988.650180208337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45988.650180208337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45988.650180208337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45988.650180208337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45988.650180208337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45988.650180208337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45988.650180208337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45988.650180208337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45988.650180208337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45988.650180208337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45988.650180208337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45988.650180208337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45988.650180208337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45988.650180208337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45988.650180208337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45988.650180208337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45988.650180208337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45988.650180208337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45988.650180208337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45988.650180208337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45988.650180208337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45988.650180208337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45988.650180208337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45988.650180208337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45988.650180208337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45988.650180208337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45988.650180208337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45988.650180208337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45988.650180208337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45988.650180208337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45988.650180208337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45988.650180208337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45988.650180208337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45988.650180208337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45988.650180208337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45988.650180208337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45988.650180208337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45988.650180208337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45988.650180208337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45988.650180208337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45988.650180208337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45988.650180208337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45988.650180208337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45988.650180208337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45988.650180208337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45988.650180208337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45988.650180208337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45988.650180208337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45988.650180208337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45988.650180208337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45988.650180208337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45988.650180208337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45988.650180208337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45988.650180208337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45988.650180208337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45988.650180208337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45988.650180208337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45988.650180208337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45988.650180208337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45988.650180208337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45988.650180208337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45988.650180208337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45988.650180208337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45988.650180208337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45988.650180208337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45988.650180208337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45988.650180208337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45988.650180208337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45988.650180208337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45988.650180208337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45988.650180208337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45988.650180208337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45988.650180208337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45988.650180208337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45988.650180208337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45988.650180208337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45988.650180208337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45988.650180208337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45988.650180208337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45988.650180208337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45988.650180208337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45988.650180208337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45988.650180208337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45988.650180208337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45988.650180208337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45988.650180208337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45988.650180208337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45988.650180208337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45988.650180208337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45988.650180208337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45988.650180208337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45988.650180208337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45988.650180208337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45988.650180208337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45988.650180208337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45988.650180208337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45988.650180208337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45988.650180208337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45988.650180208337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45988.650180208337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45988.650180208337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45988.650180208337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45988.650180208337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45988.650180208337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45988.650180208337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45988.650180208337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45988.650180208337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45988.650180208337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45988.650180208337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45988.650180208337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45988.650180208337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45988.650180208337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45988.650180208337</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285.16946261574049</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8" ca="1" si="0">IFERROR(NOW()-F3,"")</f>
        <v>0.28073576389579102</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0.18537696759449318</v>
      </c>
      <c r="H4" s="92">
        <v>45988.559374999997</v>
      </c>
      <c r="I4" s="92" t="str">
        <f>IFERROR(VLOOKUP(D4,DB!A:F,6,0),"")</f>
        <v>SCECO</v>
      </c>
      <c r="J4" s="92" t="str">
        <f>IFERROR(VLOOKUP(D4,DB!A:G,7,0),"")</f>
        <v>Good</v>
      </c>
      <c r="K4" s="94" t="s">
        <v>39110</v>
      </c>
      <c r="L4" s="88" t="str">
        <f>IFERROR(VLOOKUP(D4,DB!A:I,9,0),"")</f>
        <v>Latis</v>
      </c>
    </row>
    <row r="5" spans="1:16" ht="15" customHeight="1">
      <c r="A5" s="110" t="s">
        <v>39112</v>
      </c>
      <c r="B5" s="110" t="str">
        <f>IFERROR(VLOOKUP(D5,DB!A:K,11,0),"")</f>
        <v>R4</v>
      </c>
      <c r="C5" s="90">
        <v>1</v>
      </c>
      <c r="D5" s="88" t="s">
        <v>33959</v>
      </c>
      <c r="E5" s="91" t="s">
        <v>39021</v>
      </c>
      <c r="F5" s="92">
        <v>45988.623148148145</v>
      </c>
      <c r="G5" s="93">
        <f t="shared" ca="1" si="0"/>
        <v>2.7032060192141216E-2</v>
      </c>
      <c r="H5" s="92">
        <v>45988.570289351854</v>
      </c>
      <c r="I5" s="110" t="str">
        <f>IFERROR(VLOOKUP(D5,DB!A:F,6,0),"")</f>
        <v>SCECO</v>
      </c>
      <c r="J5" s="110" t="str">
        <f>IFERROR(VLOOKUP(D5,DB!A:G,7,0),"")</f>
        <v>Dead</v>
      </c>
      <c r="K5" s="94" t="s">
        <v>39113</v>
      </c>
      <c r="L5" s="88" t="str">
        <f>IFERROR(VLOOKUP(D5,DB!A:I,9,0),"")</f>
        <v>Latis</v>
      </c>
    </row>
    <row r="6" spans="1:16" ht="15" customHeight="1">
      <c r="A6" s="110" t="s">
        <v>39114</v>
      </c>
      <c r="B6" s="110" t="str">
        <f>IFERROR(VLOOKUP(D6,DB!A:K,11,0),"")</f>
        <v>R4</v>
      </c>
      <c r="C6" s="90">
        <v>1</v>
      </c>
      <c r="D6" s="88" t="s">
        <v>30542</v>
      </c>
      <c r="E6" s="91" t="s">
        <v>39021</v>
      </c>
      <c r="F6" s="92"/>
      <c r="G6" s="93">
        <f t="shared" ca="1" si="0"/>
        <v>45988.650180208337</v>
      </c>
      <c r="H6" s="92">
        <v>45988.576631944445</v>
      </c>
      <c r="I6" s="110" t="str">
        <f>IFERROR(VLOOKUP(D6,DB!A:F,6,0),"")</f>
        <v>SCECO</v>
      </c>
      <c r="J6" s="110" t="str">
        <f>IFERROR(VLOOKUP(D6,DB!A:G,7,0),"")</f>
        <v>Weak</v>
      </c>
      <c r="K6" s="94" t="s">
        <v>39115</v>
      </c>
      <c r="L6" s="88" t="str">
        <f>IFERROR(VLOOKUP(D6,DB!A:I,9,0),"")</f>
        <v>Latis</v>
      </c>
    </row>
    <row r="7" spans="1:16" ht="15" customHeight="1">
      <c r="A7" s="110"/>
      <c r="B7" s="110" t="str">
        <f>IFERROR(VLOOKUP(D7,DB!A:K,11,0),"")</f>
        <v/>
      </c>
      <c r="C7" s="90"/>
      <c r="D7" s="88"/>
      <c r="E7" s="91"/>
      <c r="F7" s="92"/>
      <c r="G7" s="93">
        <f t="shared" ca="1" si="0"/>
        <v>45988.650180208337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45988.650180208337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45988.650180208337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45988.650180208337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147"/>
      <c r="E11" s="91"/>
      <c r="F11" s="92"/>
      <c r="G11" s="93">
        <f t="shared" ca="1" si="0"/>
        <v>45988.650180208337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45988.650180208337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45988.650180208337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45988.650180208337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45988.650180208337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45988.650180208337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45988.650180208337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45988.650180208337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ref="G19:G82" ca="1" si="1">IFERROR(NOW()-F19,"")</f>
        <v>45988.650180208337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45988.650180208337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45988.650180208337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45988.650180208337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45988.650180208337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45988.650180208337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45988.650180208337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45988.650180208337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45988.650180208337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45988.650180208337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45988.650180208337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45988.650180208337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45988.650180208337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45988.650180208337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45988.650180208337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45988.650180208337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45988.650180208337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45988.650180208337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45988.650180208337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45988.650180208337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45988.650180208337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45988.650180208337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45988.650180208337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45988.650180208337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45988.650180208337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45988.650180208337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45988.650180208337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45988.650180208337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45988.650180208337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45988.650180208337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45988.650180208337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45988.650180208337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45988.650180208337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45988.650180208337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45988.650180208337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45988.650180208337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45988.650180208337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45988.650180208337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45988.650180208337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45988.650180208337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45988.650180208337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45988.650180208337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45988.650180208337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45988.650180208337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45988.650180208337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45988.650180208337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45988.650180208337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45988.650180208337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45988.650180208337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45988.650180208337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45988.650180208337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45988.650180208337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45988.650180208337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45988.650180208337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45988.650180208337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45988.650180208337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45988.650180208337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45988.650180208337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45988.650180208337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45988.650180208337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45988.650180208337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45988.650180208337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45988.650180208337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45988.650180208337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ref="G83:G146" ca="1" si="2">IFERROR(NOW()-F83,"")</f>
        <v>45988.650180208337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45988.650180208337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45988.650180208337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45988.650180208337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45988.650180208337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45988.650180208337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45988.650180208337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45988.650180208337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45988.650180208337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45988.650180208337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45988.650180208337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45988.650180208337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45988.650180208337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45988.650180208337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45988.650180208337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45988.650180208337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45988.650180208337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45988.650180208337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45988.650180208337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45988.650180208337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45988.650180208337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45988.650180208337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45988.650180208337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45988.650180208337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45988.650180208337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45988.650180208337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45988.650180208337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45988.650180208337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45988.650180208337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45988.650180208337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45988.650180208337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45988.650180208337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45988.650180208337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45988.650180208337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45988.650180208337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45988.650180208337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45988.650180208337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45988.650180208337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45988.650180208337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45988.650180208337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45988.650180208337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45988.650180208337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45988.650180208337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45988.650180208337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45988.650180208337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45988.650180208337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45988.650180208337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45988.650180208337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45988.650180208337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45988.650180208337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45988.650180208337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45988.650180208337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45988.650180208337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45988.650180208337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45988.650180208337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45988.650180208337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45988.650180208337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45988.650180208337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45988.650180208337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45988.650180208337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45988.650180208337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45988.650180208337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45988.650180208337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45988.650180208337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ref="G147:G210" ca="1" si="3">IFERROR(NOW()-F147,"")</f>
        <v>45988.650180208337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45988.650180208337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45988.650180208337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45988.650180208337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45988.650180208337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45988.650180208337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45988.650180208337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45988.650180208337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45988.650180208337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45988.650180208337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45988.650180208337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45988.650180208337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45988.650180208337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45988.650180208337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45988.650180208337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45988.650180208337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45988.650180208337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45988.650180208337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45988.650180208337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45988.650180208337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45988.650180208337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45988.650180208337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45988.650180208337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45988.650180208337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45988.650180208337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45988.650180208337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45988.650180208337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45988.650180208337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45988.650180208337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45988.650180208337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45988.650180208337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45988.650180208337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45988.650180208337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45988.650180208337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45988.650180208337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45988.650180208337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45988.650180208337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45988.650180208337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45988.650180208337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45988.650180208337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45988.650180208337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45988.650180208337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45988.650180208337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45988.650180208337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45988.650180208337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45988.650180208337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45988.650180208337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45988.650180208337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45988.650180208337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45988.650180208337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45988.650180208337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45988.650180208337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45988.650180208337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45988.650180208337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45988.650180208337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45988.650180208337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45988.650180208337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45988.650180208337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45988.650180208337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45988.650180208337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45988.650180208337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45988.650180208337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45988.650180208337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45988.650180208337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ref="G211:G274" ca="1" si="4">IFERROR(NOW()-F211,"")</f>
        <v>45988.650180208337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45988.650180208337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45988.650180208337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45988.650180208337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45988.650180208337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45988.650180208337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45988.650180208337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45988.650180208337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45988.650180208337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45988.650180208337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45988.650180208337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45988.650180208337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45988.650180208337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45988.650180208337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45988.650180208337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45988.650180208337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45988.650180208337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45988.650180208337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45988.650180208337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45988.650180208337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45988.650180208337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45988.650180208337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45988.650180208337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45988.650180208337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45988.650180208337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45988.650180208337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45988.650180208337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45988.650180208337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45988.650180208337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45988.650180208337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45988.650180208337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45988.650180208337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45988.650180208337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45988.650180208337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45988.650180208337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45988.650180208337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45988.650180208337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45988.650180208337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45988.650180208337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45988.650180208337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45988.650180208337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45988.650180208337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45988.650180208337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45988.650180208337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45988.650180208337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45988.650180208337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45988.650180208337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45988.650180208337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45988.650180208337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45988.650180208337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45988.650180208337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45988.650180208337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45988.650180208337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45988.650180208337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45988.650180208337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45988.650180208337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45988.650180208337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45988.650180208337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45988.650180208337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45988.650180208337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45988.650180208337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45988.650180208337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45988.650180208337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45988.650180208337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ref="G275:G320" ca="1" si="5">IFERROR(NOW()-F275,"")</f>
        <v>45988.650180208337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45988.650180208337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45988.650180208337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45988.650180208337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45988.650180208337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45988.650180208337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45988.650180208337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45988.650180208337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45988.650180208337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45988.650180208337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45988.650180208337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45988.650180208337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45988.650180208337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45988.650180208337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45988.650180208337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45988.650180208337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45988.650180208337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45988.650180208337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45988.650180208337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45988.650180208337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45988.650180208337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45988.650180208337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45988.650180208337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45988.650180208337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45988.650180208337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45988.650180208337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45988.650180208337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45988.650180208337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45988.650180208337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45988.650180208337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45988.650180208337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45988.650180208337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45988.650180208337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45988.650180208337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45988.650180208337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45988.650180208337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45988.650180208337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45988.650180208337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45988.650180208337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45988.650180208337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45988.650180208337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45988.650180208337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45988.650180208337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45988.650180208337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45988.650180208337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45988.650180208337</v>
      </c>
      <c r="H320" s="92"/>
      <c r="I320" s="110" t="str">
        <f>IFERROR(VLOOKUP(D320,DB!A:F,6,0),"")</f>
        <v/>
      </c>
      <c r="J320" s="110" t="str">
        <f>IFERROR(VLOOKUP(D320,DB!A:G,7,0),"")</f>
        <v/>
      </c>
      <c r="K320" s="94"/>
      <c r="L320" s="88" t="str">
        <f>IFERROR(VLOOKUP(D320,DB!A:I,9,0),"")</f>
        <v/>
      </c>
    </row>
  </sheetData>
  <dataValidations count="2">
    <dataValidation allowBlank="1" showInputMessage="1" showErrorMessage="1" sqref="E1" xr:uid="{A4F81451-56CC-4543-9497-104C4E44EE4B}"/>
    <dataValidation type="list" allowBlank="1" showInputMessage="1" showErrorMessage="1" sqref="E2:E3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96.818120023148367</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62.461302893520042</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39.989069097224274</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7.2768815972231096</v>
      </c>
      <c r="H5" s="119">
        <v>45981.360798611109</v>
      </c>
      <c r="I5" s="106" t="str">
        <f>IFERROR(VLOOKUP(D5,DB!A:F,6,0),"")</f>
        <v>SCECO</v>
      </c>
      <c r="J5" s="106" t="str">
        <f>IFERROR(VLOOKUP(D5,DB!A:G,7,0),"")</f>
        <v>Dead</v>
      </c>
      <c r="K5" s="106" t="s">
        <v>39123</v>
      </c>
      <c r="L5" s="106" t="str">
        <f>IFERROR(VLOOKUP(D5,DB!A:I,9,0),"")</f>
        <v>Latis</v>
      </c>
    </row>
    <row r="6" spans="1:13">
      <c r="A6" s="37" t="s">
        <v>39124</v>
      </c>
      <c r="B6" s="37" t="str">
        <f>IFERROR(VLOOKUP(D6,DB!A:K,11,0),"")</f>
        <v>R5</v>
      </c>
      <c r="C6" s="37">
        <v>1</v>
      </c>
      <c r="D6" s="37" t="s">
        <v>38366</v>
      </c>
      <c r="E6" s="106" t="s">
        <v>39021</v>
      </c>
      <c r="F6" s="38" t="s">
        <v>24</v>
      </c>
      <c r="G6" s="144" t="str">
        <f t="shared" ref="G6:G23" ca="1" si="2">IFERROR(NOW()-F6,"")</f>
        <v/>
      </c>
      <c r="H6" s="38">
        <v>45988.561064814814</v>
      </c>
      <c r="I6" s="37" t="str">
        <f>IFERROR(VLOOKUP(D6,DB!A:F,6,0),"")</f>
        <v>SCECO</v>
      </c>
      <c r="J6" s="37" t="str">
        <f>IFERROR(VLOOKUP(D6,DB!A:G,7,0),"")</f>
        <v>Haj Removal</v>
      </c>
      <c r="K6" s="37" t="s">
        <v>39125</v>
      </c>
      <c r="L6" s="37" t="str">
        <f>IFERROR(VLOOKUP(D6,DB!A:I,9,0),"")</f>
        <v>Latis</v>
      </c>
    </row>
    <row r="7" spans="1:13">
      <c r="A7" s="37" t="s">
        <v>39126</v>
      </c>
      <c r="B7" s="37" t="str">
        <f>IFERROR(VLOOKUP(D7,DB!A:K,11,0),"")</f>
        <v>R5</v>
      </c>
      <c r="C7" s="37">
        <v>1</v>
      </c>
      <c r="D7" s="37" t="s">
        <v>33392</v>
      </c>
      <c r="E7" s="106" t="s">
        <v>39021</v>
      </c>
      <c r="F7" s="38">
        <v>45988.61824074074</v>
      </c>
      <c r="G7" s="144">
        <f t="shared" ca="1" si="2"/>
        <v>3.1939467597112525E-2</v>
      </c>
      <c r="H7" s="38">
        <v>45988.604351851849</v>
      </c>
      <c r="I7" s="37" t="str">
        <f>IFERROR(VLOOKUP(D7,DB!A:F,6,0),"")</f>
        <v>SCECO</v>
      </c>
      <c r="J7" s="37" t="str">
        <f>IFERROR(VLOOKUP(D7,DB!A:G,7,0),"")</f>
        <v>In progress</v>
      </c>
      <c r="K7" s="37" t="s">
        <v>39127</v>
      </c>
      <c r="L7" s="37" t="str">
        <f>IFERROR(VLOOKUP(D7,DB!A:I,9,0),"")</f>
        <v>Latis</v>
      </c>
    </row>
    <row r="8" spans="1:13">
      <c r="A8" s="37" t="s">
        <v>39128</v>
      </c>
      <c r="B8" s="37" t="str">
        <f>IFERROR(VLOOKUP(D8,DB!A:K,11,0),"")</f>
        <v>R5</v>
      </c>
      <c r="C8" s="37">
        <v>1</v>
      </c>
      <c r="D8" s="37" t="s">
        <v>35006</v>
      </c>
      <c r="E8" s="106" t="s">
        <v>39021</v>
      </c>
      <c r="F8" s="38" t="s">
        <v>24</v>
      </c>
      <c r="G8" s="144" t="str">
        <f t="shared" ca="1" si="2"/>
        <v/>
      </c>
      <c r="H8" s="38">
        <v>45988.606817129628</v>
      </c>
      <c r="I8" s="37" t="str">
        <f>IFERROR(VLOOKUP(D8,DB!A:F,6,0),"")</f>
        <v>SCECO</v>
      </c>
      <c r="J8" s="37" t="str">
        <f>IFERROR(VLOOKUP(D8,DB!A:G,7,0),"")</f>
        <v>Weak</v>
      </c>
      <c r="K8" s="37" t="s">
        <v>39129</v>
      </c>
      <c r="L8" s="37" t="str">
        <f>IFERROR(VLOOKUP(D8,DB!A:I,9,0),"")</f>
        <v>Latis</v>
      </c>
    </row>
    <row r="9" spans="1:13">
      <c r="A9" s="37"/>
      <c r="B9" s="37" t="str">
        <f>IFERROR(VLOOKUP(D9,DB!A:K,11,0),"")</f>
        <v/>
      </c>
      <c r="C9" s="37"/>
      <c r="D9" s="37"/>
      <c r="E9" s="37"/>
      <c r="F9" s="38"/>
      <c r="G9" s="144">
        <f t="shared" ca="1" si="2"/>
        <v>45988.650180208337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45988.650180208337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45988.650180208337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45988.650180208337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45988.650180208337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45988.650180208337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45988.650180208337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45988.650180208337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45988.650180208337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45988.650180208337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45988.650180208337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45988.650180208337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45988.650180208337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45988.650180208337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45988.650180208337</v>
      </c>
      <c r="H23" s="38"/>
      <c r="I23" s="37" t="str">
        <f>IFERROR(VLOOKUP(D23,DB!A:F,6,0),"")</f>
        <v/>
      </c>
      <c r="J23" s="37" t="str">
        <f>IFERROR(VLOOKUP(D23,DB!A:G,7,0),"")</f>
        <v/>
      </c>
      <c r="K23" s="37"/>
      <c r="L23" s="37"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tabSelected="1" workbookViewId="0">
      <selection activeCell="D3" sqref="D2:D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t="s">
        <v>33647</v>
      </c>
      <c r="E2" s="103"/>
      <c r="F2" s="145"/>
      <c r="G2" s="72">
        <f ca="1">IFERROR(NOW()-F2,"-")</f>
        <v>45988.650180208337</v>
      </c>
      <c r="H2" s="145"/>
      <c r="I2" s="124"/>
      <c r="J2" s="124"/>
      <c r="K2" s="103"/>
      <c r="L2" s="128"/>
    </row>
    <row r="3" spans="1:16382" ht="31.5" customHeight="1">
      <c r="A3" s="123"/>
      <c r="B3" s="124" t="str">
        <f>IFERROR(VLOOKUP(D3,DB!A:K,11,0),"")</f>
        <v>R6</v>
      </c>
      <c r="C3" s="125"/>
      <c r="D3" s="124" t="s">
        <v>28900</v>
      </c>
      <c r="E3" s="106"/>
      <c r="F3" s="126"/>
      <c r="G3" s="72">
        <f ca="1">IFERROR(NOW()-F3,"-")</f>
        <v>45988.650180208337</v>
      </c>
      <c r="H3" s="126"/>
      <c r="I3" s="124" t="str">
        <f>IFERROR(VLOOKUP(D3,DB!A:F,6,0),"")</f>
        <v>SCECO</v>
      </c>
      <c r="J3" s="124" t="str">
        <f>IFERROR(VLOOKUP(D3,DB!A:G,7,0),"")</f>
        <v>Vandalized+No BB Design</v>
      </c>
      <c r="K3" s="127"/>
      <c r="L3" s="128" t="str">
        <f>IFERROR(VLOOKUP(D3,DB!A:I,9,0),"")</f>
        <v>Latis</v>
      </c>
    </row>
    <row r="4" spans="1:16382" ht="31.5" customHeight="1">
      <c r="A4" s="123"/>
      <c r="B4" s="124" t="str">
        <f>IFERROR(VLOOKUP(D4,DB!A:K,11,0),"")</f>
        <v/>
      </c>
      <c r="C4" s="125"/>
      <c r="D4" s="124"/>
      <c r="E4" s="106"/>
      <c r="F4" s="126"/>
      <c r="G4" s="72">
        <f ca="1">IFERROR(NOW()-F4,"-")</f>
        <v>45988.650180208337</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45988.650180208337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45988.650180208337</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45988.650180208337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45988.650180208337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45988.650180208337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45988.650180208337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45988.650180208337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45988.650180208337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45988.650180208337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45988.650180208337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45988.650180208337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45988.650180208337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45988.650180208337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45988.650180208337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45988.650180208337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45988.650180208337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45988.650180208337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45988.650180208337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45988.650180208337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45988.650180208337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45988.650180208337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45988.650180208337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45988.650180208337</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2025-11-27T12:36:21Z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