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440" documentId="13_ncr:1_{F6CB121F-512D-4AA6-A0C1-0FB36C537598}" xr6:coauthVersionLast="47" xr6:coauthVersionMax="47" xr10:uidLastSave="{B854FAA6-6829-43E2-826E-90491DBEEC9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alcChain>
</file>

<file path=xl/sharedStrings.xml><?xml version="1.0" encoding="utf-8"?>
<sst xmlns="http://schemas.openxmlformats.org/spreadsheetml/2006/main" count="180313" uniqueCount="39136">
  <si>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</si>
  <si>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</si>
  <si>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</si>
  <si>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</si>
  <si>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</si>
  <si>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</si>
  <si>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</si>
  <si>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</si>
  <si>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</si>
  <si>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</si>
  <si>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</si>
  <si>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</si>
  <si>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</si>
  <si>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</si>
  <si>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</si>
  <si>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</si>
  <si>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</si>
  <si>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</si>
  <si>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</si>
  <si>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</si>
  <si>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</si>
  <si>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</si>
  <si>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</si>
  <si>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</si>
  <si>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</si>
  <si>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</si>
  <si>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</si>
  <si>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</si>
  <si>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</si>
  <si>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</si>
  <si>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</si>
  <si>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</si>
  <si>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</si>
  <si>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</si>
  <si>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</si>
  <si>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</si>
  <si>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</si>
  <si>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</si>
  <si>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</si>
  <si>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</si>
  <si>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</si>
  <si>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</si>
  <si>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</si>
  <si>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</si>
  <si>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</si>
  <si>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</si>
  <si>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</si>
  <si>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</si>
  <si>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</si>
  <si>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</si>
  <si>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</si>
  <si>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</si>
  <si>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</si>
  <si>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</si>
  <si>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</si>
  <si>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</si>
  <si>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</si>
  <si>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</si>
  <si>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</si>
  <si>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</si>
  <si>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</si>
  <si>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</si>
  <si>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</si>
  <si>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</si>
  <si>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</si>
  <si>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</si>
  <si>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</si>
  <si>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</si>
  <si>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</si>
  <si>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</si>
  <si>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</si>
  <si>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</si>
  <si>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</si>
  <si>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</si>
  <si>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</si>
  <si>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</si>
  <si>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</si>
  <si>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</si>
  <si>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</si>
  <si>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</si>
  <si>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</si>
  <si>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</si>
  <si>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</si>
  <si>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</si>
  <si>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</si>
  <si>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</si>
  <si>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</si>
  <si>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</si>
  <si>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</si>
  <si>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</si>
  <si>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</si>
  <si>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</si>
  <si>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</si>
  <si>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</si>
  <si>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</si>
  <si>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</si>
  <si>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</si>
  <si>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</si>
  <si>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</si>
  <si>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</si>
  <si>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</si>
  <si>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</si>
  <si>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</si>
  <si>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</si>
  <si>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</si>
  <si>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</si>
  <si>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</si>
  <si>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</si>
  <si>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</si>
  <si>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</si>
  <si>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</si>
  <si>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</si>
  <si>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</si>
  <si>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</si>
  <si>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</si>
  <si>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</si>
  <si>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</si>
  <si>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</si>
  <si>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</si>
  <si>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</si>
  <si>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</si>
  <si>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</si>
  <si>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</si>
  <si>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</si>
  <si>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</si>
  <si>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</si>
  <si>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</si>
  <si>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</si>
  <si>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</si>
  <si>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</si>
  <si>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</si>
  <si>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</si>
  <si>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</si>
  <si>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</si>
  <si>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</si>
  <si>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</si>
  <si>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</si>
  <si>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</si>
  <si>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</si>
  <si>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</si>
  <si>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</si>
  <si>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</si>
  <si>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</si>
  <si>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</si>
  <si>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</si>
  <si>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</si>
  <si>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</si>
  <si>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</si>
  <si>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</si>
  <si>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</si>
  <si>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</si>
  <si>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</si>
  <si>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</si>
  <si>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</si>
  <si>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</si>
  <si>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</si>
  <si>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</si>
  <si>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</si>
  <si>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</si>
  <si>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</si>
  <si>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</si>
  <si>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</si>
  <si>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</si>
  <si>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</si>
  <si>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</si>
  <si>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</si>
  <si>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</si>
  <si>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</si>
  <si>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</si>
  <si>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</si>
  <si>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</si>
  <si>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</si>
  <si>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</si>
  <si>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</si>
  <si>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</si>
  <si>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</si>
  <si>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</si>
  <si>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</si>
  <si>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</si>
  <si>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</si>
  <si>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</si>
  <si>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</si>
  <si>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</si>
  <si>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</si>
  <si>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</si>
  <si>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</si>
  <si>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</si>
  <si>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</si>
  <si>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</si>
  <si>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</si>
  <si>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</si>
  <si>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</si>
  <si>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</si>
  <si>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</si>
  <si>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</si>
  <si>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</si>
  <si>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</si>
  <si>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</si>
  <si>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</si>
  <si>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</si>
  <si>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</si>
  <si>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</si>
  <si>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</si>
  <si>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</si>
  <si>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</si>
  <si>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</si>
  <si>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</si>
  <si>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</si>
  <si>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</si>
  <si>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</si>
  <si>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</si>
  <si>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</si>
  <si>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</si>
  <si>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</si>
  <si>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</si>
  <si>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</si>
  <si>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</si>
  <si>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</si>
  <si>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</si>
  <si>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</si>
  <si>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</si>
  <si>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</si>
  <si>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</si>
  <si>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</si>
  <si>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</si>
  <si>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</si>
  <si>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</si>
  <si>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</si>
  <si>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</si>
  <si>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</si>
  <si>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</si>
  <si>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</si>
  <si>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</si>
  <si>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</si>
  <si>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</si>
  <si>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</si>
  <si>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</si>
  <si>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</si>
  <si>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</si>
  <si>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</si>
  <si>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</si>
  <si>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</si>
  <si>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</si>
  <si>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</si>
  <si>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</si>
  <si>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</si>
  <si>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</si>
  <si>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</si>
  <si>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</si>
  <si>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</si>
  <si>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</si>
  <si>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</si>
  <si>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</si>
  <si>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</si>
  <si>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</si>
  <si>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</si>
  <si>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</si>
  <si>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</si>
  <si>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</si>
  <si>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</si>
  <si>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</si>
  <si>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</si>
  <si>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</si>
  <si>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</si>
  <si>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</si>
  <si>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</si>
  <si>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</si>
  <si>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</si>
  <si>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</si>
  <si>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</si>
  <si>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</si>
  <si>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</si>
  <si>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</si>
  <si>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</si>
  <si>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</si>
  <si>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</si>
  <si>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</si>
  <si>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</si>
  <si>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</si>
  <si>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</si>
  <si>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</si>
  <si>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</si>
  <si>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</si>
  <si>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</si>
  <si>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</si>
  <si>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</si>
  <si>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</si>
  <si>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</si>
  <si>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</si>
  <si>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</si>
  <si>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</si>
  <si>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</si>
  <si>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</si>
  <si>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</si>
  <si>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</si>
  <si>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</si>
  <si>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</si>
  <si>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</si>
  <si>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</si>
  <si>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</si>
  <si>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</si>
  <si>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</si>
  <si>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</si>
  <si>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</si>
  <si>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</si>
  <si>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</si>
  <si>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</si>
  <si>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</si>
  <si>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</si>
  <si>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</si>
  <si>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</si>
  <si>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</si>
  <si>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</si>
  <si>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</si>
  <si>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</si>
  <si>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</si>
  <si>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</si>
  <si>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</si>
  <si>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</si>
  <si>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</si>
  <si>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</si>
  <si>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</si>
  <si>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</si>
  <si>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</si>
  <si>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</si>
  <si>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</si>
  <si>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</si>
  <si>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</si>
  <si>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</si>
  <si>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</si>
  <si>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</si>
  <si>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</si>
  <si>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</si>
  <si>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</si>
  <si>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</si>
  <si>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</si>
  <si>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</si>
  <si>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</si>
  <si>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</si>
  <si>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</si>
  <si>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</si>
  <si>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</si>
  <si>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</si>
  <si>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</si>
  <si>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</si>
  <si>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</si>
  <si>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</si>
  <si>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</si>
  <si>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</si>
  <si>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</si>
  <si>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</si>
  <si>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</si>
  <si>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</si>
  <si>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</si>
  <si>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</si>
  <si>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</si>
  <si>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</si>
  <si>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</si>
  <si>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</si>
  <si>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</si>
  <si>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</si>
  <si>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</si>
  <si>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</si>
  <si>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</si>
  <si>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</si>
  <si>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</si>
  <si>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</si>
  <si>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</si>
  <si>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</si>
  <si>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</si>
  <si>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</si>
  <si>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</si>
  <si>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</si>
  <si>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</si>
  <si>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</si>
  <si>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</si>
  <si>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</si>
  <si>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</si>
  <si>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</si>
  <si>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</si>
  <si>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</si>
  <si>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</si>
  <si>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</si>
  <si>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</si>
  <si>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</si>
  <si>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</si>
  <si>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</si>
  <si>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</si>
  <si>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</si>
  <si>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</si>
  <si>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</si>
  <si>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</si>
  <si>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</si>
  <si>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</si>
  <si>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</si>
  <si>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</si>
  <si>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</si>
  <si>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</si>
  <si>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</si>
  <si>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</si>
  <si>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</si>
  <si>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</si>
  <si>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</si>
  <si>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</si>
  <si>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</si>
  <si>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</si>
  <si>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</si>
  <si>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</si>
  <si>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</si>
  <si>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</si>
  <si>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</si>
  <si>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</si>
  <si>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</si>
  <si>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</si>
  <si>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</si>
  <si>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</si>
  <si>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</si>
  <si>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</si>
  <si>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</si>
  <si>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</si>
  <si>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</si>
  <si>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</si>
  <si>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</si>
  <si>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</si>
  <si>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</si>
  <si>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</si>
  <si>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</si>
  <si>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</si>
  <si>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</si>
  <si>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</si>
  <si>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</si>
  <si>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</si>
  <si>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</si>
  <si>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</si>
  <si>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</si>
  <si>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</si>
  <si>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</si>
  <si>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</si>
  <si>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</si>
  <si>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</si>
  <si>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</si>
  <si>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</si>
  <si>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</si>
  <si>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</si>
  <si>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</si>
  <si>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</si>
  <si>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</si>
  <si>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</si>
  <si>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</si>
  <si>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</si>
  <si>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</si>
  <si>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</si>
  <si>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</si>
  <si>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</si>
  <si>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</si>
  <si>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</si>
  <si>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</si>
  <si>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</si>
  <si>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</si>
  <si>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</si>
  <si>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</si>
  <si>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</si>
  <si>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</si>
  <si>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</si>
  <si>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</si>
  <si>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</si>
  <si>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</si>
  <si>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</si>
  <si>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</si>
  <si>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</si>
  <si>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</si>
  <si>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</si>
  <si>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</si>
  <si>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</si>
  <si>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</si>
  <si>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</si>
  <si>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</si>
  <si>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</si>
  <si>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</si>
  <si>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</si>
  <si>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</si>
  <si>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</si>
  <si>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</si>
  <si>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</si>
  <si>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</si>
  <si>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</si>
  <si>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</si>
  <si>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</si>
  <si>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</si>
  <si>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</si>
  <si>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</si>
  <si>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</si>
  <si>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</si>
  <si>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</si>
  <si>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</si>
  <si>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</si>
  <si>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</si>
  <si>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</si>
  <si>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</si>
  <si>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</si>
  <si>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</si>
  <si>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</si>
  <si>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</si>
  <si>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</si>
  <si>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</si>
  <si>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</si>
  <si>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</si>
  <si>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</si>
  <si>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</si>
  <si>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</si>
  <si>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</si>
  <si>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</si>
  <si>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</si>
  <si>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</si>
  <si>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</si>
  <si>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</si>
  <si>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</si>
  <si>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</si>
  <si>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</si>
  <si>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</si>
  <si>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</si>
  <si>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</si>
  <si>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</si>
  <si>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</si>
  <si>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</si>
  <si>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</si>
  <si>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</si>
  <si>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</si>
  <si>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</si>
  <si>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</si>
  <si>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</si>
  <si>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</si>
  <si>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</si>
  <si>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</si>
  <si>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</si>
  <si>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</si>
  <si>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</si>
  <si>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</si>
  <si>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</si>
  <si>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</si>
  <si>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</si>
  <si>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</si>
  <si>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</si>
  <si>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</si>
  <si>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</si>
  <si>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</si>
  <si>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</si>
  <si>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</si>
  <si>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</si>
  <si>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</si>
  <si>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</si>
  <si>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</si>
  <si>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</si>
  <si>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</si>
  <si>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</si>
  <si>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</si>
  <si>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</si>
  <si>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</si>
  <si>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</si>
  <si>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</si>
  <si>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</si>
  <si>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</si>
  <si>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</si>
  <si>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</si>
  <si>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</si>
  <si>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</si>
  <si>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</si>
  <si>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</si>
  <si>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</si>
  <si>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</si>
  <si>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</si>
  <si>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</si>
  <si>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</si>
  <si>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</si>
  <si>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</si>
  <si>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</si>
  <si>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</si>
  <si>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</si>
  <si>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</si>
  <si>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</si>
  <si>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</si>
  <si>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</si>
  <si>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</si>
  <si>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</si>
  <si>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</si>
  <si>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</si>
  <si>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</si>
  <si>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</si>
  <si>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</si>
  <si>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</si>
  <si>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</si>
  <si>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</si>
  <si>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</si>
  <si>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</si>
  <si>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</si>
  <si>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</si>
  <si>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</si>
  <si>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</si>
  <si>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</si>
  <si>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</si>
  <si>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</si>
  <si>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</si>
  <si>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</si>
  <si>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</si>
  <si>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</si>
  <si>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</si>
  <si>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</si>
  <si>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</si>
  <si>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</si>
  <si>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</si>
  <si>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</si>
  <si>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</si>
  <si>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</si>
  <si>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</si>
  <si>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</si>
  <si>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</si>
  <si>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</si>
  <si>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</si>
  <si>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</si>
  <si>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</si>
  <si>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</si>
  <si>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</si>
  <si>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</si>
  <si>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</si>
  <si>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</si>
  <si>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</si>
  <si>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</si>
  <si>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</si>
  <si>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</si>
  <si>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</si>
  <si>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</si>
  <si>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</si>
  <si>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</si>
  <si>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</si>
  <si>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</si>
  <si>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</si>
  <si>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</si>
  <si>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</si>
  <si>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</si>
  <si>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</si>
  <si>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</si>
  <si>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</si>
  <si>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</si>
  <si>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</si>
  <si>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</si>
  <si>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</si>
  <si>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</si>
  <si>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</si>
  <si>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</si>
  <si>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</si>
  <si>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</si>
  <si>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</si>
  <si>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</si>
  <si>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</si>
  <si>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</si>
  <si>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</si>
  <si>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</si>
  <si>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</si>
  <si>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</si>
  <si>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</si>
  <si>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</si>
  <si>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</si>
  <si>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</si>
  <si>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</si>
  <si>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</si>
  <si>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</si>
  <si>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</si>
  <si>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</si>
  <si>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</si>
  <si>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</si>
  <si>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</si>
  <si>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</si>
  <si>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</si>
  <si>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</si>
  <si>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</si>
  <si>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</si>
  <si>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</si>
  <si>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</si>
  <si>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</si>
  <si>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</si>
  <si>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</si>
  <si>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</si>
  <si>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</si>
  <si>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</si>
  <si>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</si>
  <si>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</si>
  <si>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</si>
  <si>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</si>
  <si>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</si>
  <si>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</si>
  <si>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</si>
  <si>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</si>
  <si>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</si>
  <si>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</si>
  <si>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</si>
  <si>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</si>
  <si>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</si>
  <si>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</si>
  <si>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</si>
  <si>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</si>
  <si>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</si>
  <si>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</si>
  <si>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</si>
  <si>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</si>
  <si>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</si>
  <si>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</si>
  <si>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</si>
  <si>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</si>
  <si>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</si>
  <si>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</si>
  <si>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</si>
  <si>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</si>
  <si>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</si>
  <si>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</si>
  <si>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</si>
  <si>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</si>
  <si>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</si>
  <si>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</si>
  <si>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</si>
  <si>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</si>
  <si>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</si>
  <si>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</si>
  <si>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</si>
  <si>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</si>
  <si>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</si>
  <si>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</si>
  <si>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</si>
  <si>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</si>
  <si>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</si>
  <si>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</si>
  <si>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</si>
  <si>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</si>
  <si>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</si>
  <si>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</si>
  <si>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</si>
  <si>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</si>
  <si>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</si>
  <si>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</si>
  <si>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</si>
  <si>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</si>
  <si>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</si>
  <si>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</si>
  <si>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</si>
  <si>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</si>
  <si>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</si>
  <si>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</si>
  <si>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</si>
  <si>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</si>
  <si>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</si>
  <si>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</si>
  <si>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</si>
  <si>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</si>
  <si>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</si>
  <si>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</si>
  <si>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</si>
  <si>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</si>
  <si>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</si>
  <si>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</si>
  <si>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</si>
  <si>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</si>
  <si>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</si>
  <si>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</si>
  <si>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</si>
  <si>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</si>
  <si>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</si>
  <si>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</si>
  <si>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</si>
  <si>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</si>
  <si>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</si>
  <si>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</si>
  <si>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</si>
  <si>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</si>
  <si>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</si>
  <si>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</si>
  <si>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</si>
  <si>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</si>
  <si>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</si>
  <si>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</si>
  <si>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</si>
  <si>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</si>
  <si>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</si>
  <si>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</si>
  <si>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</si>
  <si>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</si>
  <si>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</si>
  <si>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</si>
  <si>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</si>
  <si>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</si>
  <si>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</si>
  <si>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</si>
  <si>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</si>
  <si>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</si>
  <si>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</si>
  <si>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</si>
  <si>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</si>
  <si>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</si>
  <si>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</si>
  <si>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</si>
  <si>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</si>
  <si>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</si>
  <si>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</si>
  <si>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</si>
  <si>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</si>
  <si>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</si>
  <si>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</si>
  <si>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</si>
  <si>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</si>
  <si>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</si>
  <si>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</si>
  <si>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</si>
  <si>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</si>
  <si>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</si>
  <si>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</si>
  <si>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</si>
  <si>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</si>
  <si>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</si>
  <si>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</si>
  <si>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</si>
  <si>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</si>
  <si>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</si>
  <si>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</si>
  <si>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</si>
  <si>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</si>
  <si>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</si>
  <si>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</si>
  <si>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</si>
  <si>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</si>
  <si>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</si>
  <si>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</si>
  <si>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</si>
  <si>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</si>
  <si>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</si>
  <si>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</si>
  <si>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</si>
  <si>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</si>
  <si>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</si>
  <si>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</si>
  <si>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</si>
  <si>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</si>
  <si>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</si>
  <si>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</si>
  <si>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</si>
  <si>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</si>
  <si>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</si>
  <si>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</si>
  <si>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</si>
  <si>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</si>
  <si>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</si>
  <si>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</si>
  <si>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</si>
  <si>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</si>
  <si>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</si>
  <si>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</si>
  <si>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</si>
  <si>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</si>
  <si>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</si>
  <si>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</si>
  <si>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</si>
  <si>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</si>
  <si>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</si>
  <si>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</si>
  <si>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</si>
  <si>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</si>
  <si>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</si>
  <si>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</si>
  <si>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</si>
  <si>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</si>
  <si>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</si>
  <si>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</si>
  <si>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</si>
  <si>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</si>
  <si>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</si>
  <si>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</si>
  <si>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</si>
  <si>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</si>
  <si>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</si>
  <si>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</si>
  <si>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</si>
  <si>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</si>
  <si>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</si>
  <si>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</si>
  <si>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</si>
  <si>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</si>
  <si>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</si>
  <si>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</si>
  <si>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</si>
  <si>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</si>
  <si>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</si>
  <si>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</si>
  <si>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</si>
  <si>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</si>
  <si>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</si>
  <si>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</si>
  <si>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</si>
  <si>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</si>
  <si>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</si>
  <si>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</si>
  <si>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</si>
  <si>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</si>
  <si>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</si>
  <si>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</si>
  <si>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</si>
  <si>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</si>
  <si>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</si>
  <si>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</si>
  <si>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</si>
  <si>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</si>
  <si>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</si>
  <si>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</si>
  <si>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</si>
  <si>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</si>
  <si>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</si>
  <si>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</si>
  <si>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</si>
  <si>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</si>
  <si>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</si>
  <si>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</si>
  <si>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</si>
  <si>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</si>
  <si>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</si>
  <si>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</si>
  <si>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</si>
  <si>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</si>
  <si>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</si>
  <si>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</si>
  <si>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</si>
  <si>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</si>
  <si>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</si>
  <si>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</si>
  <si>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</si>
  <si>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</si>
  <si>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</si>
  <si>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</si>
  <si>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</si>
  <si>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</si>
  <si>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</si>
  <si>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</si>
  <si>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</si>
  <si>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</si>
  <si>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</si>
  <si>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</si>
  <si>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</si>
  <si>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</si>
  <si>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</si>
  <si>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</si>
  <si>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</si>
  <si>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</si>
  <si>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</si>
  <si>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</si>
  <si>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</si>
  <si>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</si>
  <si>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</si>
  <si>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</si>
  <si>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</si>
  <si>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</si>
  <si>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</si>
  <si>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</si>
  <si>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</si>
  <si>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</si>
  <si>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</si>
  <si>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</si>
  <si>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</si>
  <si>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</si>
  <si>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</si>
  <si>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</si>
  <si>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</si>
  <si>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</si>
  <si>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</si>
  <si>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</si>
  <si>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</si>
  <si>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</si>
  <si>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</si>
  <si>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</si>
  <si>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</si>
  <si>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</si>
  <si>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</si>
  <si>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</si>
  <si>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</si>
  <si>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</si>
  <si>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</si>
  <si>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</si>
  <si>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</si>
  <si>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</si>
  <si>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</si>
  <si>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</si>
  <si>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</si>
  <si>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</si>
  <si>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</si>
  <si>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</si>
  <si>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</si>
  <si>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</si>
  <si>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</si>
  <si>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</si>
  <si>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</si>
  <si>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</si>
  <si>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</si>
  <si>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</si>
  <si>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</si>
  <si>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</si>
  <si>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</si>
  <si>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</si>
  <si>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</si>
  <si>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</si>
  <si>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</si>
  <si>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</si>
  <si>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</si>
  <si>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</si>
  <si>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</si>
  <si>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</si>
  <si>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</si>
  <si>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</si>
  <si>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</si>
  <si>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</si>
  <si>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</si>
  <si>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</si>
  <si>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</si>
  <si>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</si>
  <si>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</si>
  <si>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</si>
  <si>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</si>
  <si>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</si>
  <si>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</si>
  <si>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</si>
  <si>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</si>
  <si>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</si>
  <si>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</si>
  <si>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</si>
  <si>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</si>
  <si>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</si>
  <si>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</si>
  <si>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</si>
  <si>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</si>
  <si>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</si>
  <si>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</si>
  <si>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</si>
  <si>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</si>
  <si>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</si>
  <si>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</si>
  <si>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</si>
  <si>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</si>
  <si>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</si>
  <si>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</si>
  <si>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</si>
  <si>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</si>
  <si>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</si>
  <si>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</si>
  <si>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</si>
  <si>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</si>
  <si>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</si>
  <si>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</si>
  <si>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</si>
  <si>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</si>
  <si>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</si>
  <si>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</si>
  <si>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</si>
  <si>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</si>
  <si>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</si>
  <si>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</si>
  <si>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</si>
  <si>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</si>
  <si>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</si>
  <si>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</si>
  <si>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</si>
  <si>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</si>
  <si>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</si>
  <si>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</si>
  <si>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</si>
  <si>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</si>
  <si>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</si>
  <si>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</si>
  <si>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</si>
  <si>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</si>
  <si>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</si>
  <si>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</si>
  <si>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</si>
  <si>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</si>
  <si>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</si>
  <si>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</si>
  <si>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</si>
  <si>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</si>
  <si>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</si>
  <si>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</si>
  <si>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</si>
  <si>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</si>
  <si>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</si>
  <si>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</si>
  <si>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</si>
  <si>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</si>
  <si>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</si>
  <si>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</si>
  <si>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</si>
  <si>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</si>
  <si>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</si>
  <si>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</si>
  <si>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</si>
  <si>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</si>
  <si>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</si>
  <si>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</si>
  <si>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</si>
  <si>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</si>
  <si>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</si>
  <si>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</si>
  <si>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</si>
  <si>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</si>
  <si>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</si>
  <si>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</si>
  <si>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</si>
  <si>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</si>
  <si>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</si>
  <si>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</si>
  <si>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</si>
  <si>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</si>
  <si>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</si>
  <si>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</si>
  <si>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</si>
  <si>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</si>
  <si>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</si>
  <si>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</si>
  <si>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</si>
  <si>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</si>
  <si>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</si>
  <si>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</si>
  <si>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</si>
  <si>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</si>
  <si>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</si>
  <si>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</si>
  <si>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</si>
  <si>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</si>
  <si>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</si>
  <si>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</si>
  <si>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</si>
  <si>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</si>
  <si>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</si>
  <si>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</si>
  <si>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</si>
  <si>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</si>
  <si>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</si>
  <si>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</si>
  <si>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</si>
  <si>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</si>
  <si>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</si>
  <si>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</si>
  <si>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</si>
  <si>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</si>
  <si>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</si>
  <si>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</si>
  <si>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</si>
  <si>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</si>
  <si>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</si>
  <si>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</si>
  <si>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</si>
  <si>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</si>
  <si>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</si>
  <si>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</si>
  <si>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</si>
  <si>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</si>
  <si>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</si>
  <si>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</si>
  <si>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</si>
  <si>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</si>
  <si>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</si>
  <si>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</si>
  <si>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</si>
  <si>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</si>
  <si>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</si>
  <si>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</si>
  <si>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</si>
  <si>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</si>
  <si>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</si>
  <si>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</si>
  <si>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</si>
  <si>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</si>
  <si>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</si>
  <si>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</si>
  <si>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</si>
  <si>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</si>
  <si>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</si>
  <si>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</si>
  <si>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</si>
  <si>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</si>
  <si>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</si>
  <si>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</si>
  <si>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</si>
  <si>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</si>
  <si>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</si>
  <si>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</si>
  <si>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</si>
  <si>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</si>
  <si>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</si>
  <si>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</si>
  <si>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</si>
  <si>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</si>
  <si>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</si>
  <si>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</si>
  <si>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</si>
  <si>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</si>
  <si>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</si>
  <si>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</si>
  <si>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</si>
  <si>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</si>
  <si>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</si>
  <si>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</si>
  <si>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</si>
  <si>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</si>
  <si>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</si>
  <si>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</si>
  <si>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</si>
  <si>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</si>
  <si>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</si>
  <si>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</si>
  <si>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</si>
  <si>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</si>
  <si>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</si>
  <si>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</si>
  <si>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</si>
  <si>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</si>
  <si>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</si>
  <si>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</si>
  <si>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</si>
  <si>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</si>
  <si>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</si>
  <si>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</si>
  <si>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</si>
  <si>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</si>
  <si>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</si>
  <si>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</si>
  <si>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</si>
  <si>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</si>
  <si>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</si>
  <si>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</si>
  <si>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</si>
  <si>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</si>
  <si>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</si>
  <si>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</si>
  <si>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</si>
  <si>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</si>
  <si>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</si>
  <si>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</si>
  <si>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</si>
  <si>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</si>
  <si>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</si>
  <si>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</si>
  <si>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</si>
  <si>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</si>
  <si>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</si>
  <si>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</si>
  <si>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</si>
  <si>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</si>
  <si>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</si>
  <si>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</si>
  <si>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</si>
  <si>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</si>
  <si>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</si>
  <si>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</si>
  <si>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</si>
  <si>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</si>
  <si>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</si>
  <si>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</si>
  <si>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</si>
  <si>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</si>
  <si>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</si>
  <si>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</si>
  <si>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</si>
  <si>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</si>
  <si>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</si>
  <si>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</si>
  <si>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</si>
  <si>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</si>
  <si>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</si>
  <si>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</si>
  <si>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</si>
  <si>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</si>
  <si>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</si>
  <si>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</si>
  <si>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</si>
  <si>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</si>
  <si>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</si>
  <si>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</si>
  <si>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</si>
  <si>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</si>
  <si>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</si>
  <si>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</si>
  <si>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</si>
  <si>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</si>
  <si>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</si>
  <si>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</si>
  <si>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</si>
  <si>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</si>
  <si>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</si>
  <si>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</si>
  <si>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</si>
  <si>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</si>
  <si>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</si>
  <si>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</si>
  <si>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</si>
  <si>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</si>
  <si>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</si>
  <si>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</si>
  <si>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</si>
  <si>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</si>
  <si>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</si>
  <si>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</si>
  <si>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</si>
  <si>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</si>
  <si>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</si>
  <si>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</si>
  <si>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</si>
  <si>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</si>
  <si>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</si>
  <si>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</si>
  <si>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</si>
  <si>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</si>
  <si>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</si>
  <si>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</si>
  <si>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</si>
  <si>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</si>
  <si>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</si>
  <si>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</si>
  <si>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</si>
  <si>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</si>
  <si>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</si>
  <si>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</si>
  <si>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</si>
  <si>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</si>
  <si>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</si>
  <si>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</si>
  <si>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</si>
  <si>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</si>
  <si>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</si>
  <si>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</si>
  <si>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</si>
  <si>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</si>
  <si>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</si>
  <si>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</si>
  <si>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</si>
  <si>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</si>
  <si>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</si>
  <si>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</si>
  <si>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</si>
  <si>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</si>
  <si>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</si>
  <si>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</si>
  <si>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</si>
  <si>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</si>
  <si>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</si>
  <si>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</si>
  <si>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</si>
  <si>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</si>
  <si>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</si>
  <si>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</si>
  <si>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</si>
  <si>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</si>
  <si>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</si>
  <si>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</si>
  <si>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</si>
  <si>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</si>
  <si>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</si>
  <si>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</si>
  <si>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</si>
  <si>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</si>
  <si>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</si>
  <si>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</si>
  <si>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</si>
  <si>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</si>
  <si>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</si>
  <si>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</si>
  <si>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</si>
  <si>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</si>
  <si>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</si>
  <si>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</si>
  <si>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</si>
  <si>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</si>
  <si>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</si>
  <si>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</si>
  <si>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</si>
  <si>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</si>
  <si>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</si>
  <si>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</si>
  <si>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</si>
  <si>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</si>
  <si>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</si>
  <si>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</si>
  <si>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</si>
  <si>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</si>
  <si>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</si>
  <si>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</si>
  <si>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</si>
  <si>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</si>
  <si>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</si>
  <si>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</si>
  <si>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</si>
  <si>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</si>
  <si>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</si>
  <si>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</si>
  <si>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</si>
  <si>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</si>
  <si>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</si>
  <si>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</si>
  <si>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</si>
  <si>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</si>
  <si>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</si>
  <si>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</si>
  <si>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</si>
  <si>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</si>
  <si>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</si>
  <si>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</si>
  <si>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</si>
  <si>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</si>
  <si>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</si>
  <si>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</si>
  <si>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</si>
  <si>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</si>
  <si>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</si>
  <si>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</si>
  <si>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</si>
  <si>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</si>
  <si>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</si>
  <si>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</si>
  <si>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</si>
  <si>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</si>
  <si>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</si>
  <si>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</si>
  <si>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</si>
  <si>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</si>
  <si>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</si>
  <si>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</si>
  <si>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</si>
  <si>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</si>
  <si>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</si>
  <si>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</si>
  <si>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</si>
  <si>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</si>
  <si>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</si>
  <si>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</si>
  <si>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</si>
  <si>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</si>
  <si>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</si>
  <si>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</si>
  <si>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</si>
  <si>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</si>
  <si>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</si>
  <si>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</si>
  <si>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</si>
  <si>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</si>
  <si>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</si>
  <si>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</si>
  <si>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</si>
  <si>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</si>
  <si>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</si>
  <si>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</si>
  <si>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</si>
  <si>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</si>
  <si>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</si>
  <si>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</si>
  <si>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</si>
  <si>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</si>
  <si>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</si>
  <si>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</si>
  <si>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</si>
  <si>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</si>
  <si>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</si>
  <si>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</si>
  <si>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</si>
  <si>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</si>
  <si>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</si>
  <si>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</si>
  <si>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</si>
  <si>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</si>
  <si>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</si>
  <si>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</si>
  <si>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</si>
  <si>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</si>
  <si>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</si>
  <si>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</si>
  <si>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</si>
  <si>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</si>
  <si>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</si>
  <si>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</si>
  <si>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</si>
  <si>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</si>
  <si>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</si>
  <si>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</si>
  <si>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</si>
  <si>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</si>
  <si>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</si>
  <si>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</si>
  <si>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</si>
  <si>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</si>
  <si>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</si>
  <si>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</si>
  <si>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</si>
  <si>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</si>
  <si>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</si>
  <si>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</si>
  <si>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</si>
  <si>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</si>
  <si>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</si>
  <si>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</si>
  <si>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</si>
  <si>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</si>
  <si>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</si>
  <si>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</si>
  <si>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</si>
  <si>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</si>
  <si>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</si>
  <si>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</si>
  <si>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</si>
  <si>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</si>
  <si>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</si>
  <si>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</si>
  <si>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</si>
  <si>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</si>
  <si>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</si>
  <si>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</si>
  <si>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</si>
  <si>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</si>
  <si>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</si>
  <si>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</si>
  <si>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</si>
  <si>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</si>
  <si>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</si>
  <si>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</si>
  <si>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</si>
  <si>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</si>
  <si>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</si>
  <si>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</si>
  <si>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</si>
  <si>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</si>
  <si>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</si>
  <si>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</si>
  <si>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</si>
  <si>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</si>
  <si>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</si>
  <si>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</si>
  <si>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</si>
  <si>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</si>
  <si>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</si>
  <si>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</si>
  <si>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</si>
  <si>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</si>
  <si>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</si>
  <si>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</si>
  <si>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</si>
  <si>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</si>
  <si>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</si>
  <si>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</si>
  <si>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</si>
  <si>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</si>
  <si>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</si>
  <si>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</si>
  <si>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</si>
  <si>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</si>
  <si>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</si>
  <si>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</si>
  <si>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</si>
  <si>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</si>
  <si>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</si>
  <si>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</si>
  <si>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</si>
  <si>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</si>
  <si>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</si>
  <si>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</si>
  <si>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</si>
  <si>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</si>
  <si>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</si>
  <si>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</si>
  <si>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</si>
  <si>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</si>
  <si>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</si>
  <si>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</si>
  <si>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</si>
  <si>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</si>
  <si>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</si>
  <si>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</si>
  <si>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</si>
  <si>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</si>
  <si>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</si>
  <si>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</si>
  <si>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</si>
  <si>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</si>
  <si>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</si>
  <si>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</si>
  <si>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</si>
  <si>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</si>
  <si>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</si>
  <si>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</si>
  <si>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</si>
  <si>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</si>
  <si>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</si>
  <si>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</si>
  <si>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</si>
  <si>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</si>
  <si>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</si>
  <si>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</si>
  <si>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</si>
  <si>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</si>
  <si>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</si>
  <si>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</si>
  <si>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</si>
  <si>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</si>
  <si>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</si>
  <si>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</si>
  <si>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</si>
  <si>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</si>
  <si>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</si>
  <si>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</si>
  <si>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</si>
  <si>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</si>
  <si>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</si>
  <si>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</si>
  <si>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</si>
  <si>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</si>
  <si>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</si>
  <si>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</si>
  <si>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</si>
  <si>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</si>
  <si>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</si>
  <si>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</si>
  <si>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</si>
  <si>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</si>
  <si>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</si>
  <si>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</si>
  <si>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</si>
  <si>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</si>
  <si>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</si>
  <si>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</si>
  <si>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</si>
  <si>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</si>
  <si>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</si>
  <si>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</si>
  <si>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</si>
  <si>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</si>
  <si>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</si>
  <si>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</si>
  <si>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</si>
  <si>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</si>
  <si>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</si>
  <si>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</si>
  <si>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</si>
  <si>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</si>
  <si>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</si>
  <si>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</si>
  <si>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</si>
  <si>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</si>
  <si>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</si>
  <si>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</si>
  <si>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</si>
  <si>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</si>
  <si>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</si>
  <si>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</si>
  <si>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</si>
  <si>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</si>
  <si>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</si>
  <si>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</si>
  <si>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</si>
  <si>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</si>
  <si>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</si>
  <si>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</si>
  <si>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</si>
  <si>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</si>
  <si>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</si>
  <si>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</si>
  <si>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</si>
  <si>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</si>
  <si>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</si>
  <si>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</si>
  <si>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</si>
  <si>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</si>
  <si>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</si>
  <si>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</si>
  <si>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</si>
  <si>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</si>
  <si>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</si>
  <si>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</si>
  <si>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</si>
  <si>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</si>
  <si>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</si>
  <si>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</si>
  <si>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</si>
  <si>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</si>
  <si>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</si>
  <si>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</si>
  <si>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</si>
  <si>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</si>
  <si>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</si>
  <si>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</si>
  <si>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</si>
  <si>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</si>
  <si>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</si>
  <si>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</si>
  <si>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</si>
  <si>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</si>
  <si>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</si>
  <si>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</si>
  <si>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</si>
  <si>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</si>
  <si>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</si>
  <si>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</si>
  <si>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</si>
  <si>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</si>
  <si>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</si>
  <si>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</si>
  <si>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</si>
  <si>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</si>
  <si>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</si>
  <si>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</si>
  <si>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</si>
  <si>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</si>
  <si>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</si>
  <si>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</si>
  <si>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</si>
  <si>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</si>
  <si>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</si>
  <si>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</si>
  <si>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</si>
  <si>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</si>
  <si>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</si>
  <si>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</si>
  <si>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</si>
  <si>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</si>
  <si>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</si>
  <si>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</si>
  <si>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</si>
  <si>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</si>
  <si>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</si>
  <si>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</si>
  <si>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</si>
  <si>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</si>
  <si>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</si>
  <si>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</si>
  <si>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</si>
  <si>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</si>
  <si>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</si>
  <si>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</si>
  <si>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</si>
  <si>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</si>
  <si>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</si>
  <si>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</si>
  <si>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</si>
  <si>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</si>
  <si>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</si>
  <si>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</si>
  <si>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</si>
  <si>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</si>
  <si>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</si>
  <si>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</si>
  <si>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</si>
  <si>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</si>
  <si>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</si>
  <si>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</si>
  <si>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</si>
  <si>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</si>
  <si>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</si>
  <si>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</si>
  <si>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</si>
  <si>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</si>
  <si>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</si>
  <si>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</si>
  <si>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</si>
  <si>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</si>
  <si>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</si>
  <si>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</si>
  <si>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</si>
  <si>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</si>
  <si>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</si>
  <si>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</si>
  <si>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</si>
  <si>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</si>
  <si>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</si>
  <si>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</si>
  <si>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</si>
  <si>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</si>
  <si>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</si>
  <si>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</si>
  <si>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</si>
  <si>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</si>
  <si>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</si>
  <si>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</si>
  <si>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</si>
  <si>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</si>
  <si>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</si>
  <si>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</si>
  <si>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</si>
  <si>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</si>
  <si>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</si>
  <si>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</si>
  <si>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</si>
  <si>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</si>
  <si>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</si>
  <si>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</si>
  <si>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</si>
  <si>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</si>
  <si>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</si>
  <si>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</si>
  <si>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</si>
  <si>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</si>
  <si>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</si>
  <si>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</si>
  <si>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</si>
  <si>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</si>
  <si>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</si>
  <si>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</si>
  <si>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</si>
  <si>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</si>
  <si>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</si>
  <si>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</si>
  <si>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</si>
  <si>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</si>
  <si>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</si>
  <si>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</si>
  <si>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</si>
  <si>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</si>
  <si>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</si>
  <si>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</si>
  <si>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</si>
  <si>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</si>
  <si>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</si>
  <si>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</si>
  <si>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</si>
  <si>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</si>
  <si>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</si>
  <si>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</si>
  <si>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</si>
  <si>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</si>
  <si>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</si>
  <si>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</si>
  <si>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</si>
  <si>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</si>
  <si>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</si>
  <si>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</si>
  <si>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</si>
  <si>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</si>
  <si>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</si>
  <si>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</si>
  <si>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</si>
  <si>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</si>
  <si>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</si>
  <si>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</si>
  <si>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</si>
  <si>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</si>
  <si>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</si>
  <si>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</si>
  <si>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</si>
  <si>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</si>
  <si>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</si>
  <si>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</si>
  <si>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</si>
  <si>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</si>
  <si>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</si>
  <si>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</si>
  <si>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</si>
  <si>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</si>
  <si>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</si>
  <si>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</si>
  <si>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</si>
  <si>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</si>
  <si>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</si>
  <si>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</si>
  <si>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</si>
  <si>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</si>
  <si>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</si>
  <si>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</si>
  <si>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</si>
  <si>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</si>
  <si>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</si>
  <si>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</si>
  <si>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</si>
  <si>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</si>
  <si>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</si>
  <si>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</si>
  <si>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</si>
  <si>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</si>
  <si>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</si>
  <si>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</si>
  <si>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</si>
  <si>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</si>
  <si>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</si>
  <si>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</si>
  <si>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</si>
  <si>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</si>
  <si>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</si>
  <si>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</si>
  <si>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</si>
  <si>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</si>
  <si>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</si>
  <si>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</si>
  <si>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</si>
  <si>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</si>
  <si>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</si>
  <si>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</si>
  <si>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</si>
  <si>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</si>
  <si>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</si>
  <si>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</si>
  <si>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</si>
  <si>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</si>
  <si>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</si>
  <si>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</si>
  <si>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</si>
  <si>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</si>
  <si>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</si>
  <si>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</si>
  <si>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</si>
  <si>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</si>
  <si>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</si>
  <si>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</si>
  <si>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</si>
  <si>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</si>
  <si>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</si>
  <si>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</si>
  <si>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</si>
  <si>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</si>
  <si>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</si>
  <si>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</si>
  <si>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</si>
  <si>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</si>
  <si>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</si>
  <si>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</si>
  <si>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</si>
  <si>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</si>
  <si>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</si>
  <si>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</si>
  <si>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</si>
  <si>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</si>
  <si>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</si>
  <si>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</si>
  <si>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</si>
  <si>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</si>
  <si>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</si>
  <si>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</si>
  <si>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</si>
  <si>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</si>
  <si>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</si>
  <si>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</si>
  <si>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</si>
  <si>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</si>
  <si>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</si>
  <si>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</si>
  <si>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</si>
  <si>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</si>
  <si>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</si>
  <si>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</si>
  <si>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</si>
  <si>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</si>
  <si>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</si>
  <si>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</si>
  <si>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</si>
  <si>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</si>
  <si>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</si>
  <si>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</si>
  <si>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</si>
  <si>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</si>
  <si>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</si>
  <si>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</si>
  <si>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</si>
  <si>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</si>
  <si>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</si>
  <si>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</si>
  <si>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</si>
  <si>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</si>
  <si>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</si>
  <si>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</si>
  <si>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</si>
  <si>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</si>
  <si>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</si>
  <si>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</si>
  <si>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</si>
  <si>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</si>
  <si>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</si>
  <si>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</si>
  <si>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</si>
  <si>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</si>
  <si>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</si>
  <si>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</si>
  <si>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</si>
  <si>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</si>
  <si>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</si>
  <si>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</si>
  <si>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</si>
  <si>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</si>
  <si>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</si>
  <si>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</si>
  <si>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</si>
  <si>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</si>
  <si>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</si>
  <si>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</si>
  <si>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</si>
  <si>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</si>
  <si>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</si>
  <si>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</si>
  <si>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</si>
  <si>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</si>
  <si>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</si>
  <si>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</si>
  <si>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</si>
  <si>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</si>
  <si>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</si>
  <si>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</si>
  <si>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</si>
  <si>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</si>
  <si>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</si>
  <si>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</si>
  <si>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</si>
  <si>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</si>
  <si>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</si>
  <si>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</si>
  <si>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</si>
  <si>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</si>
  <si>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</si>
  <si>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</si>
  <si>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</si>
  <si>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</si>
  <si>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</si>
  <si>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</si>
  <si>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</si>
  <si>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</si>
  <si>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</si>
  <si>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</si>
  <si>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</si>
  <si>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</si>
  <si>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</si>
  <si>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</si>
  <si>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</si>
  <si>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</si>
  <si>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</si>
  <si>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</si>
  <si>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</si>
  <si>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</si>
  <si>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</si>
  <si>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</si>
  <si>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</si>
  <si>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</si>
  <si>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</si>
  <si>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</si>
  <si>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</si>
  <si>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</si>
  <si>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</si>
  <si>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</si>
  <si>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</si>
  <si>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</si>
  <si>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</si>
  <si>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</si>
  <si>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</si>
  <si>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</si>
  <si>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</si>
  <si>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</si>
  <si>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</si>
  <si>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</si>
  <si>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</si>
  <si>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</si>
  <si>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</si>
  <si>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</si>
  <si>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</si>
  <si>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</si>
  <si>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</si>
  <si>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</si>
  <si>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</si>
  <si>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</si>
  <si>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</si>
  <si>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</si>
  <si>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</si>
  <si>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</si>
  <si>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</si>
  <si>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</si>
  <si>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</si>
  <si>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</si>
  <si>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</si>
  <si>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</si>
  <si>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</si>
  <si>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</si>
  <si>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</si>
  <si>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</si>
  <si>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</si>
  <si>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</si>
  <si>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</si>
  <si>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</si>
  <si>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</si>
  <si>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</si>
  <si>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</si>
  <si>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</si>
  <si>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</si>
  <si>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</si>
  <si>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</si>
  <si>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</si>
  <si>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</si>
  <si>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</si>
  <si>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</si>
  <si>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</si>
  <si>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</si>
  <si>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</si>
  <si>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</si>
  <si>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</si>
  <si>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</si>
  <si>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</si>
  <si>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</si>
  <si>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</si>
  <si>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</si>
  <si>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</si>
  <si>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</si>
  <si>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</si>
  <si>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</si>
  <si>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</si>
  <si>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</si>
  <si>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</si>
  <si>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</si>
  <si>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</si>
  <si>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</si>
  <si>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</si>
  <si>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</si>
  <si>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</si>
  <si>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</si>
  <si>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</si>
  <si>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</si>
  <si>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</si>
  <si>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</si>
  <si>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</si>
  <si>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</si>
  <si>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</si>
  <si>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</si>
  <si>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</si>
  <si>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</si>
  <si>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</si>
  <si>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</si>
  <si>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</si>
  <si>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</si>
  <si>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</si>
  <si>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</si>
  <si>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</si>
  <si>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</si>
  <si>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</si>
  <si>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</si>
  <si>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</si>
  <si>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</si>
  <si>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</si>
  <si>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</si>
  <si>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</si>
  <si>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</si>
  <si>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</si>
  <si>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</si>
  <si>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</si>
  <si>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</si>
  <si>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</si>
  <si>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</si>
  <si>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</si>
  <si>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</si>
  <si>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</si>
  <si>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</si>
  <si>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</si>
  <si>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</si>
  <si>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</si>
  <si>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</si>
  <si>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</si>
  <si>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</si>
  <si>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</si>
  <si>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</si>
  <si>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</si>
  <si>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</si>
  <si>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</si>
  <si>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</si>
  <si>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</si>
  <si>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</si>
  <si>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</si>
  <si>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</si>
  <si>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</si>
  <si>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</si>
  <si>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</si>
  <si>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</si>
  <si>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</si>
  <si>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</si>
  <si>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</si>
  <si>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</si>
  <si>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</si>
  <si>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</si>
  <si>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</si>
  <si>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</si>
  <si>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</si>
  <si>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</si>
  <si>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</si>
  <si>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</si>
  <si>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</si>
  <si>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</si>
  <si>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</si>
  <si>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</si>
  <si>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</si>
  <si>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</si>
  <si>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</si>
  <si>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</si>
  <si>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</si>
  <si>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</si>
  <si>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</si>
  <si>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</si>
  <si>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</si>
  <si>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</si>
  <si>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</si>
  <si>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</si>
  <si>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</si>
  <si>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</si>
  <si>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</si>
  <si>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</si>
  <si>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</si>
  <si>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</si>
  <si>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</si>
  <si>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</si>
  <si>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</si>
  <si>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</si>
  <si>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</si>
  <si>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</si>
  <si>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</si>
  <si>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</si>
  <si>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</si>
  <si>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</si>
  <si>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</si>
  <si>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</si>
  <si>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</si>
  <si>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</si>
  <si>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</si>
  <si>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</si>
  <si>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</si>
  <si>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</si>
  <si>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</si>
  <si>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</si>
  <si>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</si>
  <si>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</si>
  <si>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</si>
  <si>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</si>
  <si>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</si>
  <si>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</si>
  <si>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</si>
  <si>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</si>
  <si>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</si>
  <si>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</si>
  <si>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</si>
  <si>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</si>
  <si>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</si>
  <si>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</si>
  <si>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</si>
  <si>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</si>
  <si>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</si>
  <si>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</si>
  <si>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</si>
  <si>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</si>
  <si>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</si>
  <si>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</si>
  <si>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</si>
  <si>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</si>
  <si>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</si>
  <si>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</si>
  <si>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</si>
  <si>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</si>
  <si>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</si>
  <si>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</si>
  <si>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</si>
  <si>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</si>
  <si>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</si>
  <si>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</si>
  <si>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</si>
  <si>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</si>
  <si>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</si>
  <si>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</si>
  <si>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</si>
  <si>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</si>
  <si>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</si>
  <si>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</si>
  <si>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</si>
  <si>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</si>
  <si>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</si>
  <si>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</si>
  <si>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</si>
  <si>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</si>
  <si>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</si>
  <si>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</si>
  <si>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</si>
  <si>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</si>
  <si>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</si>
  <si>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</si>
  <si>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</si>
  <si>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</si>
  <si>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</si>
  <si>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</si>
  <si>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</si>
  <si>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</si>
  <si>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</si>
  <si>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</si>
  <si>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</si>
  <si>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</si>
  <si>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</si>
  <si>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</si>
  <si>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</si>
  <si>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</si>
  <si>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</si>
  <si>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</si>
  <si>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</si>
  <si>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</si>
  <si>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</si>
  <si>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</si>
  <si>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</si>
  <si>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</si>
  <si>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</si>
  <si>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</si>
  <si>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</si>
  <si>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</si>
  <si>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</si>
  <si>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</si>
  <si>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</si>
  <si>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</si>
  <si>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</si>
  <si>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</si>
  <si>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</si>
  <si>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</si>
  <si>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</si>
  <si>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</si>
  <si>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</si>
  <si>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</si>
  <si>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</si>
  <si>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</si>
  <si>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</si>
  <si>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</si>
  <si>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</si>
  <si>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</si>
  <si>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</si>
  <si>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</si>
  <si>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</si>
  <si>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</si>
  <si>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</si>
  <si>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</si>
  <si>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</si>
  <si>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</si>
  <si>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</si>
  <si>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</si>
  <si>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</si>
  <si>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</si>
  <si>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</si>
  <si>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</si>
  <si>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</si>
  <si>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</si>
  <si>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</si>
  <si>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</si>
  <si>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</si>
  <si>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</si>
  <si>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</si>
  <si>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</si>
  <si>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</si>
  <si>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</si>
  <si>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</si>
  <si>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</si>
  <si>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</si>
  <si>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</si>
  <si>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</si>
  <si>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</si>
  <si>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</si>
  <si>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</si>
  <si>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</si>
  <si>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</si>
  <si>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</si>
  <si>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</si>
  <si>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</si>
  <si>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</si>
  <si>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</si>
  <si>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</si>
  <si>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</si>
  <si>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</si>
  <si>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</si>
  <si>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</si>
  <si>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</si>
  <si>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</si>
  <si>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</si>
  <si>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</si>
  <si>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</si>
  <si>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</si>
  <si>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</si>
  <si>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</si>
  <si>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</si>
  <si>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</si>
  <si>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</si>
  <si>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</si>
  <si>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</si>
  <si>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</si>
  <si>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</si>
  <si>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</si>
  <si>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</si>
  <si>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</si>
  <si>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</si>
  <si>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</si>
  <si>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</si>
  <si>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</si>
  <si>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</si>
  <si>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</si>
  <si>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</si>
  <si>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</si>
  <si>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</si>
  <si>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</si>
  <si>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</si>
  <si>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</si>
  <si>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</si>
  <si>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</si>
  <si>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</si>
  <si>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</si>
  <si>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</si>
  <si>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</si>
  <si>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</si>
  <si>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</si>
  <si>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</si>
  <si>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</si>
  <si>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</si>
  <si>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</si>
  <si>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</si>
  <si>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</si>
  <si>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</si>
  <si>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</si>
  <si>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</si>
  <si>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</si>
  <si>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</si>
  <si>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</si>
  <si>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</si>
  <si>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</si>
  <si>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</si>
  <si>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</si>
  <si>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</si>
  <si>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</si>
  <si>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</si>
  <si>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</si>
  <si>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</si>
  <si>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</si>
  <si>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</si>
  <si>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</si>
  <si>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</si>
  <si>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</si>
  <si>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</si>
  <si>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</si>
  <si>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</si>
  <si>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</si>
  <si>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</si>
  <si>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</si>
  <si>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</si>
  <si>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</si>
  <si>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</si>
  <si>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</si>
  <si>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</si>
  <si>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</si>
  <si>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</si>
  <si>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</si>
  <si>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</si>
  <si>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</si>
  <si>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</si>
  <si>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</si>
  <si>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</si>
  <si>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</si>
  <si>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</si>
  <si>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</si>
  <si>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</si>
  <si>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</si>
  <si>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</si>
  <si>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</si>
  <si>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</si>
  <si>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</si>
  <si>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</si>
  <si>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</si>
  <si>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</si>
  <si>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</si>
  <si>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</si>
  <si>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</si>
  <si>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</si>
  <si>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</si>
  <si>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</si>
  <si>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</si>
  <si>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</si>
  <si>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</si>
  <si>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</si>
  <si>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</si>
  <si>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</si>
  <si>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</si>
  <si>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</si>
  <si>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</si>
  <si>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</si>
  <si>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</si>
  <si>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</si>
  <si>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</si>
  <si>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</si>
  <si>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</si>
  <si>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</si>
  <si>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</si>
  <si>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</si>
  <si>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</si>
  <si>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</si>
  <si>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</si>
  <si>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</si>
  <si>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</si>
  <si>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</si>
  <si>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</si>
  <si>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</si>
  <si>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</si>
  <si>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</si>
  <si>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</si>
  <si>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</si>
  <si>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</si>
  <si>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</si>
  <si>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</si>
  <si>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</si>
  <si>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</si>
  <si>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</si>
  <si>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</si>
  <si>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</si>
  <si>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</si>
  <si>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</si>
  <si>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</si>
  <si>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</si>
  <si>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</si>
  <si>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</si>
  <si>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</si>
  <si>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</si>
  <si>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</si>
  <si>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</si>
  <si>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</si>
  <si>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</si>
  <si>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</si>
  <si>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</si>
  <si>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</si>
  <si>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</si>
  <si>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</si>
  <si>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</si>
  <si>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</si>
  <si>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</si>
  <si>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</si>
  <si>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</si>
  <si>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</si>
  <si>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</si>
  <si>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</si>
  <si>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</si>
  <si>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</si>
  <si>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</si>
  <si>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</si>
  <si>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</si>
  <si>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</si>
  <si>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</si>
  <si>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</si>
  <si>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</si>
  <si>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</si>
  <si>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</si>
  <si>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</si>
  <si>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</si>
  <si>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</si>
  <si>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</si>
  <si>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</si>
  <si>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</si>
  <si>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</si>
  <si>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</si>
  <si>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</si>
  <si>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</si>
  <si>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</si>
  <si>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</si>
  <si>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</si>
  <si>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</si>
  <si>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</si>
  <si>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</si>
  <si>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</si>
  <si>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</si>
  <si>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</si>
  <si>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</si>
  <si>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</si>
  <si>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</si>
  <si>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</si>
  <si>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</si>
  <si>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</si>
  <si>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</si>
  <si>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</si>
  <si>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</si>
  <si>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</si>
  <si>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</si>
  <si>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</si>
  <si>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</si>
  <si>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</si>
  <si>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</si>
  <si>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</si>
  <si>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</si>
  <si>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</si>
  <si>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</si>
  <si>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</si>
  <si>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</si>
  <si>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</si>
  <si>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</si>
  <si>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</si>
  <si>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</si>
  <si>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</si>
  <si>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</si>
  <si>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</si>
  <si>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</si>
  <si>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</si>
  <si>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</si>
  <si>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</si>
  <si>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</si>
  <si>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</si>
  <si>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</si>
  <si>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</si>
  <si>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</si>
  <si>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</si>
  <si>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</si>
  <si>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</si>
  <si>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</si>
  <si>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</si>
  <si>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</si>
  <si>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</si>
  <si>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</si>
  <si>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</si>
  <si>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</si>
  <si>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</si>
  <si>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</si>
  <si>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</si>
  <si>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</si>
  <si>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</si>
  <si>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</si>
  <si>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</si>
  <si>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</si>
  <si>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</si>
  <si>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</si>
  <si>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</si>
  <si>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</si>
  <si>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</si>
  <si>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</si>
  <si>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</si>
  <si>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</si>
  <si>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</si>
  <si>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</si>
  <si>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</si>
  <si>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</si>
  <si>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</si>
  <si>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</si>
  <si>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</si>
  <si>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</si>
  <si>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</si>
  <si>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</si>
  <si>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</si>
  <si>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</si>
  <si>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</si>
  <si>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</si>
  <si>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</si>
  <si>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</si>
  <si>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</si>
  <si>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</si>
  <si>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</si>
  <si>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</si>
  <si>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</si>
  <si>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</si>
  <si>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</si>
  <si>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</si>
  <si>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</si>
  <si>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</si>
  <si>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</si>
  <si>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</si>
  <si>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</si>
  <si>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</si>
  <si>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</si>
  <si>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</si>
  <si>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</si>
  <si>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</si>
  <si>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</si>
  <si>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</si>
  <si>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</si>
  <si>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</si>
  <si>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</si>
  <si>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</si>
  <si>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</si>
  <si>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</si>
  <si>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</si>
  <si>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</si>
  <si>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</si>
  <si>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</si>
  <si>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</si>
  <si>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</si>
  <si>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</si>
  <si>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</si>
  <si>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</si>
  <si>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</si>
  <si>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</si>
  <si>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</si>
  <si>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</si>
  <si>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</si>
  <si>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</si>
  <si>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</si>
  <si>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</si>
  <si>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</si>
  <si>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</si>
  <si>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</si>
  <si>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</si>
  <si>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</si>
  <si>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</si>
  <si>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</si>
  <si>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</si>
  <si>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</si>
  <si>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</si>
  <si>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</si>
  <si>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</si>
  <si>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</si>
  <si>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</si>
  <si>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</si>
  <si>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</si>
  <si>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</si>
  <si>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</si>
  <si>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</si>
  <si>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</si>
  <si>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</si>
  <si>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</si>
  <si>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</si>
  <si>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</si>
  <si>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</si>
  <si>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</si>
  <si>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</si>
  <si>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</si>
  <si>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</si>
  <si>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</si>
  <si>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</si>
  <si>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</si>
  <si>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</si>
  <si>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</si>
  <si>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</si>
  <si>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</si>
  <si>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</si>
  <si>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</si>
  <si>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</si>
  <si>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</si>
  <si>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</si>
  <si>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</si>
  <si>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</si>
  <si>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</si>
  <si>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</si>
  <si>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</si>
  <si>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</si>
  <si>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</si>
  <si>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</si>
  <si>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</si>
  <si>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</si>
  <si>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</si>
  <si>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</si>
  <si>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</si>
  <si>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</si>
  <si>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</si>
  <si>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</si>
  <si>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</si>
  <si>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</si>
  <si>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</si>
  <si>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</si>
  <si>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</si>
  <si>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</si>
  <si>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</si>
  <si>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</si>
  <si>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</si>
  <si>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</si>
  <si>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</si>
  <si>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</si>
  <si>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</si>
  <si>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</si>
  <si>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</si>
  <si>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</si>
  <si>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</si>
  <si>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</si>
  <si>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</si>
  <si>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</si>
  <si>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</si>
  <si>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</si>
  <si>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</si>
  <si>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</si>
  <si>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</si>
  <si>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</si>
  <si>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</si>
  <si>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</si>
  <si>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</si>
  <si>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</si>
  <si>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</si>
  <si>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</si>
  <si>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</si>
  <si>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</si>
  <si>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</si>
  <si>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</si>
  <si>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</si>
  <si>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</si>
  <si>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</si>
  <si>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</si>
  <si>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</si>
  <si>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</si>
  <si>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</si>
  <si>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</si>
  <si>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</si>
  <si>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</si>
  <si>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</si>
  <si>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</si>
  <si>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</si>
  <si>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</si>
  <si>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</si>
  <si>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</si>
  <si>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</si>
  <si>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</si>
  <si>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</si>
  <si>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</si>
  <si>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</si>
  <si>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</si>
  <si>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</si>
  <si>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</si>
  <si>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</si>
  <si>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</si>
  <si>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</si>
  <si>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</si>
  <si>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</si>
  <si>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</si>
  <si>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</si>
  <si>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</si>
  <si>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</si>
  <si>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</si>
  <si>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</si>
  <si>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</si>
  <si>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</si>
  <si>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</si>
  <si>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</si>
  <si>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</si>
  <si>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</si>
  <si>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</si>
  <si>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</si>
  <si>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</si>
  <si>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</si>
  <si>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</si>
  <si>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</si>
  <si>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</si>
  <si>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</si>
  <si>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</si>
  <si>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</si>
  <si>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</si>
  <si>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</si>
  <si>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</si>
  <si>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</si>
  <si>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</si>
  <si>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</si>
  <si>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</si>
  <si>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</si>
  <si>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</si>
  <si>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</si>
  <si>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</si>
  <si>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</si>
  <si>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</si>
  <si>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</si>
  <si>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</si>
  <si>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</si>
  <si>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</si>
  <si>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</si>
  <si>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</si>
  <si>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</si>
  <si>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</si>
  <si>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</si>
  <si>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</si>
  <si>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</si>
  <si>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</si>
  <si>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</si>
  <si>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</si>
  <si>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</si>
  <si>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</si>
  <si>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</si>
  <si>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</si>
  <si>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</si>
  <si>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</si>
  <si>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</si>
  <si>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</si>
  <si>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</si>
  <si>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</si>
  <si>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</si>
  <si>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</si>
  <si>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</si>
  <si>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</si>
  <si>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</si>
  <si>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</si>
  <si>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</si>
  <si>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</si>
  <si>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</si>
  <si>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</si>
  <si>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</si>
  <si>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</si>
  <si>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</si>
  <si>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</si>
  <si>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</si>
  <si>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</si>
  <si>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</si>
  <si>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</si>
  <si>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</si>
  <si>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</si>
  <si>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</si>
  <si>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</si>
  <si>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</si>
  <si>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</si>
  <si>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</si>
  <si>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</si>
  <si>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</si>
  <si>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</si>
  <si>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</si>
  <si>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</si>
  <si>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</si>
  <si>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</si>
  <si>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</si>
  <si>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</si>
  <si>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</si>
  <si>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</si>
  <si>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</si>
  <si>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</si>
  <si>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</si>
  <si>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</si>
  <si>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</si>
  <si>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</si>
  <si>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</si>
  <si>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</si>
  <si>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</si>
  <si>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</si>
  <si>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</si>
  <si>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</si>
  <si>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</si>
  <si>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</si>
  <si>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</si>
  <si>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</si>
  <si>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</si>
  <si>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</si>
  <si>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</si>
  <si>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</si>
  <si>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</si>
  <si>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</si>
  <si>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</si>
  <si>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</si>
  <si>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</si>
  <si>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</si>
  <si>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</si>
  <si>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</si>
  <si>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</si>
  <si>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</si>
  <si>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</si>
  <si>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</si>
  <si>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</si>
  <si>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</si>
  <si>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</si>
  <si>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</si>
  <si>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</si>
  <si>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</si>
  <si>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</si>
  <si>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</si>
  <si>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</si>
  <si>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</si>
  <si>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</si>
  <si>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</si>
  <si>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</si>
  <si>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</si>
  <si>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</si>
  <si>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</si>
  <si>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</si>
  <si>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</si>
  <si>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</si>
  <si>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</si>
  <si>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</si>
  <si>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</si>
  <si>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</si>
  <si>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</si>
  <si>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</si>
  <si>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</si>
  <si>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</si>
  <si>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</si>
  <si>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</si>
  <si>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</si>
  <si>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</si>
  <si>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</si>
  <si>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</si>
  <si>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</si>
  <si>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</si>
  <si>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</si>
  <si>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</si>
  <si>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</si>
  <si>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</si>
  <si>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</si>
  <si>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</si>
  <si>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</si>
  <si>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</si>
  <si>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</si>
  <si>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</si>
  <si>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</si>
  <si>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</si>
  <si>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</si>
  <si>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</si>
  <si>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</si>
  <si>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</si>
  <si>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</si>
  <si>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</si>
  <si>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</si>
  <si>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</si>
  <si>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</si>
  <si>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</si>
  <si>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</si>
  <si>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</si>
  <si>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</si>
  <si>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</si>
  <si>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</si>
  <si>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</si>
  <si>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</si>
  <si>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</si>
  <si>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</si>
  <si>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</si>
  <si>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</si>
  <si>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</si>
  <si>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</si>
  <si>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</si>
  <si>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</si>
  <si>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</si>
  <si>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</si>
  <si>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</si>
  <si>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</si>
  <si>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</si>
  <si>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</si>
  <si>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</si>
  <si>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</si>
  <si>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</si>
  <si>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</si>
  <si>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</si>
  <si>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</si>
  <si>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</si>
  <si>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</si>
  <si>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</si>
  <si>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</si>
  <si>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</si>
  <si>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</si>
  <si>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</si>
  <si>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</si>
  <si>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</si>
  <si>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</si>
  <si>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</si>
  <si>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</si>
  <si>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</si>
  <si>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</si>
  <si>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</si>
  <si>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</si>
  <si>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</si>
  <si>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</si>
  <si>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</si>
  <si>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</si>
  <si>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</si>
  <si>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</si>
  <si>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</si>
  <si>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</si>
  <si>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</si>
  <si>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</si>
  <si>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</si>
  <si>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</si>
  <si>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</si>
  <si>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</si>
  <si>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</si>
  <si>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</si>
  <si>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</si>
  <si>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</si>
  <si>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</si>
  <si>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</si>
  <si>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</si>
  <si>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</si>
  <si>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</si>
  <si>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</si>
  <si>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</si>
  <si>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</si>
  <si>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</si>
  <si>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</si>
  <si>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</si>
  <si>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</si>
  <si>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</si>
  <si>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</si>
  <si>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</si>
  <si>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</si>
  <si>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</si>
  <si>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</si>
  <si>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</si>
  <si>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</si>
  <si>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</si>
  <si>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</si>
  <si>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</si>
  <si>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</si>
  <si>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</si>
  <si>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</si>
  <si>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</si>
  <si>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</si>
  <si>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</si>
  <si>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</si>
  <si>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</si>
  <si>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</si>
  <si>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</si>
  <si>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</si>
  <si>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</si>
  <si>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</si>
  <si>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</si>
  <si>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</si>
  <si>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</si>
  <si>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</si>
  <si>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</si>
  <si>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</si>
  <si>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</si>
  <si>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</si>
  <si>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</si>
  <si>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</si>
  <si>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</si>
  <si>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</si>
  <si>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</si>
  <si>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</si>
  <si>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</si>
  <si>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</si>
  <si>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</si>
  <si>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</si>
  <si>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</si>
  <si>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</si>
  <si>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</si>
  <si>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</si>
  <si>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</si>
  <si>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</si>
  <si>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</si>
  <si>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</si>
  <si>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</si>
  <si>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</si>
  <si>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</si>
  <si>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</si>
  <si>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</si>
  <si>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</si>
  <si>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</si>
  <si>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</si>
  <si>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</si>
  <si>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</si>
  <si>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</si>
  <si>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</si>
  <si>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</si>
  <si>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</si>
  <si>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</si>
  <si>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</si>
  <si>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</si>
  <si>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</si>
  <si>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</si>
  <si>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</si>
  <si>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</si>
  <si>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</si>
  <si>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</si>
  <si>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</si>
  <si>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</si>
  <si>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</si>
  <si>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</si>
  <si>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</si>
  <si>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</si>
  <si>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</si>
  <si>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</si>
  <si>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</si>
  <si>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</si>
  <si>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</si>
  <si>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</si>
  <si>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</si>
  <si>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</si>
  <si>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</si>
  <si>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</si>
  <si>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</si>
  <si>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</si>
  <si>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</si>
  <si>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</si>
  <si>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</si>
  <si>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</si>
  <si>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</si>
  <si>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</si>
  <si>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</si>
  <si>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</si>
  <si>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</si>
  <si>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</si>
  <si>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</si>
  <si>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</si>
  <si>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</si>
  <si>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</si>
  <si>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</si>
  <si>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</si>
  <si>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</si>
  <si>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</si>
  <si>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</si>
  <si>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</si>
  <si>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</si>
  <si>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</si>
  <si>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</si>
  <si>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</si>
  <si>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</si>
  <si>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</si>
  <si>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</si>
  <si>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</si>
  <si>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</si>
  <si>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</si>
  <si>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</si>
  <si>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</si>
  <si>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</si>
  <si>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</si>
  <si>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</si>
  <si>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</si>
  <si>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</si>
  <si>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</si>
  <si>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</si>
  <si>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</si>
  <si>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</si>
  <si>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</si>
  <si>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</si>
  <si>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</si>
  <si>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</si>
  <si>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</si>
  <si>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</si>
  <si>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</si>
  <si>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</si>
  <si>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</si>
  <si>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</si>
  <si>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</si>
  <si>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</si>
  <si>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</si>
  <si>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</si>
  <si>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</si>
  <si>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</si>
  <si>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</si>
  <si>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</si>
  <si>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</si>
  <si>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</si>
  <si>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</si>
  <si>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</si>
  <si>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</si>
  <si>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</si>
  <si>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</si>
  <si>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</si>
  <si>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</si>
  <si>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</si>
  <si>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</si>
  <si>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</si>
  <si>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</si>
  <si>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</si>
  <si>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</si>
  <si>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</si>
  <si>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</si>
  <si>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</si>
  <si>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</si>
  <si>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</si>
  <si>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</si>
  <si>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</si>
  <si>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</si>
  <si>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</si>
  <si>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</si>
  <si>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</si>
  <si>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</si>
  <si>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</si>
  <si>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</si>
  <si>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</si>
  <si>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</si>
  <si>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</si>
  <si>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</si>
  <si>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</si>
  <si>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</si>
  <si>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</si>
  <si>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</si>
  <si>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</si>
  <si>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</si>
  <si>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</si>
  <si>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</si>
  <si>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</si>
  <si>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</si>
  <si>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</si>
  <si>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</si>
  <si>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</si>
  <si>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</si>
  <si>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</si>
  <si>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</si>
  <si>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</si>
  <si>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</si>
  <si>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</si>
  <si>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</si>
  <si>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</si>
  <si>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</si>
  <si>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</si>
  <si>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</si>
  <si>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</si>
  <si>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</si>
  <si>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</si>
  <si>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</si>
  <si>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</si>
  <si>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</si>
  <si>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</si>
  <si>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</si>
  <si>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</si>
  <si>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</si>
  <si>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</si>
  <si>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</si>
  <si>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</si>
  <si>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</si>
  <si>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</si>
  <si>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</si>
  <si>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</si>
  <si>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</si>
  <si>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</si>
  <si>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</si>
  <si>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</si>
  <si>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</si>
  <si>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</si>
  <si>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</si>
  <si>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</si>
  <si>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</si>
  <si>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</si>
  <si>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</si>
  <si>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</si>
  <si>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</si>
  <si>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</si>
  <si>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</si>
  <si>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</si>
  <si>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</si>
  <si>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</si>
  <si>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</si>
  <si>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</si>
  <si>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</si>
  <si>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</si>
  <si>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</si>
  <si>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</si>
  <si>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</si>
  <si>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</si>
  <si>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</si>
  <si>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</si>
  <si>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</si>
  <si>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</si>
  <si>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</si>
  <si>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</si>
  <si>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</si>
  <si>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</si>
  <si>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</si>
  <si>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</si>
  <si>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</si>
  <si>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</si>
  <si>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</si>
  <si>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</si>
  <si>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</si>
  <si>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</si>
  <si>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</si>
  <si>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</si>
  <si>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</si>
  <si>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</si>
  <si>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</si>
  <si>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</si>
  <si>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</si>
  <si>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</si>
  <si>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</si>
  <si>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</si>
  <si>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</si>
  <si>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</si>
  <si>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</si>
  <si>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</si>
  <si>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</si>
  <si>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</si>
  <si>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</si>
  <si>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</si>
  <si>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</si>
  <si>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</si>
  <si>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</si>
  <si>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</si>
  <si>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</si>
  <si>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</si>
  <si>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</si>
  <si>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</si>
  <si>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</si>
  <si>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</si>
  <si>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</si>
  <si>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</si>
  <si>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</si>
  <si>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</si>
  <si>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</si>
  <si>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</si>
  <si>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</si>
  <si>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</si>
  <si>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</si>
  <si>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</si>
  <si>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</si>
  <si>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</si>
  <si>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</si>
  <si>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</si>
  <si>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</si>
  <si>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</si>
  <si>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</si>
  <si>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</si>
  <si>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</si>
  <si>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</si>
  <si>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</si>
  <si>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</si>
  <si>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</si>
  <si>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</si>
  <si>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</si>
  <si>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</si>
  <si>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</si>
  <si>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</si>
  <si>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</si>
  <si>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</si>
  <si>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</si>
  <si>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</si>
  <si>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</si>
  <si>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</si>
  <si>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</si>
  <si>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</si>
  <si>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</si>
  <si>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</si>
  <si>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</si>
  <si>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</si>
  <si>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</si>
  <si>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</si>
  <si>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</si>
  <si>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</si>
  <si>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</si>
  <si>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</si>
  <si>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</si>
  <si>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</si>
  <si>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</si>
  <si>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</si>
  <si>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</si>
  <si>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</si>
  <si>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</si>
  <si>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</si>
  <si>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</si>
  <si>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</si>
  <si>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</si>
  <si>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</si>
  <si>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</si>
  <si>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</si>
  <si>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</si>
  <si>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</si>
  <si>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</si>
  <si>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</si>
  <si>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</si>
  <si>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</si>
  <si>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</si>
  <si>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</si>
  <si>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</si>
  <si>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</si>
  <si>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</si>
  <si>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</si>
  <si>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</si>
  <si>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</si>
  <si>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</si>
  <si>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</si>
  <si>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</si>
  <si>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</si>
  <si>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</si>
  <si>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</si>
  <si>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</si>
  <si>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</si>
  <si>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</si>
  <si>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</si>
  <si>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</si>
  <si>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</si>
  <si>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</si>
  <si>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</si>
  <si>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</si>
  <si>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</si>
  <si>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</si>
  <si>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</si>
  <si>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</si>
  <si>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</si>
  <si>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</si>
  <si>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</si>
  <si>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</si>
  <si>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</si>
  <si>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</si>
  <si>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</si>
  <si>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</si>
  <si>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</si>
  <si>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</si>
  <si>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</si>
  <si>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</si>
  <si>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</si>
  <si>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</si>
  <si>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</si>
  <si>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</si>
  <si>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</si>
  <si>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</si>
  <si>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</si>
  <si>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</si>
  <si>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</si>
  <si>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</si>
  <si>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</si>
  <si>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</si>
  <si>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</si>
  <si>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</si>
  <si>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</si>
  <si>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</si>
  <si>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</si>
  <si>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</si>
  <si>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</si>
  <si>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</si>
  <si>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</si>
  <si>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</si>
  <si>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</si>
  <si>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</si>
  <si>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</si>
  <si>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</si>
  <si>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</si>
  <si>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</si>
  <si>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</si>
  <si>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</si>
  <si>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</si>
  <si>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</si>
  <si>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</si>
  <si>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</si>
  <si>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</si>
  <si>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</si>
  <si>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</si>
  <si>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</si>
  <si>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</si>
  <si>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</si>
  <si>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</si>
  <si>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</si>
  <si>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</si>
  <si>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</si>
  <si>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</si>
  <si>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</si>
  <si>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</si>
  <si>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</si>
  <si>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</si>
  <si>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</si>
  <si>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</si>
  <si>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</si>
  <si>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</si>
  <si>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</si>
  <si>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</si>
  <si>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</si>
  <si>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</si>
  <si>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</si>
  <si>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</si>
  <si>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</si>
  <si>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</si>
  <si>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</si>
  <si>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</si>
  <si>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</si>
  <si>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</si>
  <si>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</si>
  <si>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</si>
  <si>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</si>
  <si>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</si>
  <si>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</si>
  <si>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</si>
  <si>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</si>
  <si>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</si>
  <si>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</si>
  <si>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</si>
  <si>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</si>
  <si>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</si>
  <si>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</si>
  <si>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</si>
  <si>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</si>
  <si>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</si>
  <si>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</si>
  <si>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</si>
  <si>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</si>
  <si>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</si>
  <si>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</si>
  <si>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</si>
  <si>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</si>
  <si>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</si>
  <si>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</si>
  <si>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</si>
  <si>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</si>
  <si>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</si>
  <si>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</si>
  <si>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</si>
  <si>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</si>
  <si>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</si>
  <si>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</si>
  <si>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</si>
  <si>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</si>
  <si>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</si>
  <si>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</si>
  <si>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</si>
  <si>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</si>
  <si>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</si>
  <si>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</si>
  <si>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</si>
  <si>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</si>
  <si>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</si>
  <si>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</si>
  <si>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</si>
  <si>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</si>
  <si>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</si>
  <si>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</si>
  <si>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</si>
  <si>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</si>
  <si>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</si>
  <si>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</si>
  <si>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</si>
  <si>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</si>
  <si>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</si>
  <si>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</si>
  <si>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</si>
  <si>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</si>
  <si>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</si>
  <si>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</si>
  <si>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</si>
  <si>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</si>
  <si>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</si>
  <si>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</si>
  <si>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</si>
  <si>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</si>
  <si>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</si>
  <si>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</si>
  <si>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</si>
  <si>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</si>
  <si>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</si>
  <si>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</si>
  <si>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</si>
  <si>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</si>
  <si>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</si>
  <si>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</si>
  <si>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</si>
  <si>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</si>
  <si>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</si>
  <si>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</si>
  <si>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</si>
  <si>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</si>
  <si>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</si>
  <si>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</si>
  <si>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</si>
  <si>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</si>
  <si>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</si>
  <si>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</si>
  <si>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</si>
  <si>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</si>
  <si>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</si>
  <si>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</si>
  <si>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</si>
  <si>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</si>
  <si>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</si>
  <si>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</si>
  <si>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</si>
  <si>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</si>
  <si>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</si>
  <si>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</si>
  <si>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</si>
  <si>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</si>
  <si>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</si>
  <si>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</si>
  <si>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</si>
  <si>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</si>
  <si>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</si>
  <si>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</si>
  <si>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</si>
  <si>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</si>
  <si>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</si>
  <si>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</si>
  <si>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</si>
  <si>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</si>
  <si>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</si>
  <si>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</si>
  <si>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</si>
  <si>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</si>
  <si>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</si>
  <si>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</si>
  <si>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</si>
  <si>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</si>
  <si>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</si>
  <si>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</si>
  <si>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</si>
  <si>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</si>
  <si>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</si>
  <si>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</si>
  <si>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</si>
  <si>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</si>
  <si>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</si>
  <si>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</si>
  <si>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</si>
  <si>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</si>
  <si>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</si>
  <si>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</si>
  <si>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</si>
  <si>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</si>
  <si>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</si>
  <si>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</si>
  <si>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</si>
  <si>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</si>
  <si>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</si>
  <si>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</si>
  <si>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</si>
  <si>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</si>
  <si>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</si>
  <si>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</si>
  <si>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</si>
  <si>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</si>
  <si>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</si>
  <si>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</si>
  <si>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</si>
  <si>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</si>
  <si>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</si>
  <si>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</si>
  <si>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</si>
  <si>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</si>
  <si>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</si>
  <si>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</si>
  <si>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</si>
  <si>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</si>
  <si>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</si>
  <si>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</si>
  <si>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</si>
  <si>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</si>
  <si>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</si>
  <si>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</si>
  <si>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</si>
  <si>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</si>
  <si>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</si>
  <si>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</si>
  <si>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</si>
  <si>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</si>
  <si>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</si>
  <si>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</si>
  <si>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</si>
  <si>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</si>
  <si>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</si>
  <si>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</si>
  <si>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</si>
  <si>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</si>
  <si>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</si>
  <si>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</si>
  <si>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</si>
  <si>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</si>
  <si>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</si>
  <si>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</si>
  <si>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</si>
  <si>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</si>
  <si>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</si>
  <si>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</si>
  <si>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</si>
  <si>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</si>
  <si>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</si>
  <si>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</si>
  <si>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</si>
  <si>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</si>
  <si>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</si>
  <si>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</si>
  <si>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</si>
  <si>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</si>
  <si>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</si>
  <si>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</si>
  <si>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</si>
  <si>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</si>
  <si>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</si>
  <si>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</si>
  <si>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</si>
  <si>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</si>
  <si>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</si>
  <si>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</si>
  <si>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</si>
  <si>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</si>
  <si>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</si>
  <si>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</si>
  <si>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</si>
  <si>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</si>
  <si>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</si>
  <si>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</si>
  <si>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</si>
  <si>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</si>
  <si>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</si>
  <si>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</si>
  <si>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</si>
  <si>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</si>
  <si>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</si>
  <si>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</si>
  <si>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</si>
  <si>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</si>
  <si>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</si>
  <si>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</si>
  <si>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</si>
  <si>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</si>
  <si>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</si>
  <si>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</si>
  <si>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</si>
  <si>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</si>
  <si>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</si>
  <si>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</si>
  <si>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</si>
  <si>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</si>
  <si>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</si>
  <si>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</si>
  <si>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</si>
  <si>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</si>
  <si>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</si>
  <si>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</si>
  <si>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</si>
  <si>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</si>
  <si>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</si>
  <si>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</si>
  <si>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</si>
  <si>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</si>
  <si>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</si>
  <si>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</si>
  <si>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</si>
  <si>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</si>
  <si>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</si>
  <si>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</si>
  <si>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</si>
  <si>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</si>
  <si>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</si>
  <si>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</si>
  <si>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</si>
  <si>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</si>
  <si>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</si>
  <si>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</si>
  <si>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</si>
  <si>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</si>
  <si>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</si>
  <si>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</si>
  <si>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</si>
  <si>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</si>
  <si>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</si>
  <si>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</si>
  <si>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</si>
  <si>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</si>
  <si>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</si>
  <si>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</si>
  <si>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</si>
  <si>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</si>
  <si>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</si>
  <si>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</si>
  <si>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</si>
  <si>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</si>
  <si>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</si>
  <si>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</si>
  <si>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</si>
  <si>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</si>
  <si>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</si>
  <si>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</si>
  <si>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</si>
  <si>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</si>
  <si>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</si>
  <si>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</si>
  <si>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</si>
  <si>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</si>
  <si>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</si>
  <si>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</si>
  <si>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</si>
  <si>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</si>
  <si>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</si>
  <si>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</si>
  <si>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</si>
  <si>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</si>
  <si>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</si>
  <si>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</si>
  <si>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</si>
  <si>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</si>
  <si>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</si>
  <si>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</si>
  <si>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</si>
  <si>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</si>
  <si>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</si>
  <si>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</si>
  <si>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</si>
  <si>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</si>
  <si>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</si>
  <si>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</si>
  <si>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</si>
  <si>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</si>
  <si>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</si>
  <si>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</si>
  <si>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</si>
  <si>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</si>
  <si>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</si>
  <si>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</si>
  <si>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</si>
  <si>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</si>
  <si>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</si>
  <si>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</si>
  <si>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</si>
  <si>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</si>
  <si>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</si>
  <si>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</si>
  <si>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</si>
  <si>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</si>
  <si>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</si>
  <si>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</si>
  <si>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</si>
  <si>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</si>
  <si>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</si>
  <si>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</si>
  <si>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</si>
  <si>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</si>
  <si>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</si>
  <si>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</si>
  <si>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</si>
  <si>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</si>
  <si>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</si>
  <si>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</si>
  <si>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</si>
  <si>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</si>
  <si>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</si>
  <si>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</si>
  <si>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</si>
  <si>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</si>
  <si>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</si>
  <si>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</si>
  <si>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</si>
  <si>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</si>
  <si>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</si>
  <si>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</si>
  <si>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</si>
  <si>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</si>
  <si>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</si>
  <si>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</si>
  <si>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</si>
  <si>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</si>
  <si>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</si>
  <si>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</si>
  <si>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</si>
  <si>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</si>
  <si>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</si>
  <si>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</si>
  <si>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</si>
  <si>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</si>
  <si>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</si>
  <si>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</si>
  <si>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</si>
  <si>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</si>
  <si>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</si>
  <si>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</si>
  <si>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</si>
  <si>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</si>
  <si>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</si>
  <si>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</si>
  <si>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</si>
  <si>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</si>
  <si>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</si>
  <si>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</si>
  <si>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</si>
  <si>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</si>
  <si>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</si>
  <si>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</si>
  <si>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</si>
  <si>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</si>
  <si>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</si>
  <si>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</si>
  <si>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</si>
  <si>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</si>
  <si>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</si>
  <si>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</si>
  <si>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</si>
  <si>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</si>
  <si>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</si>
  <si>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</si>
  <si>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</si>
  <si>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</si>
  <si>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</si>
  <si>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</si>
  <si>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</si>
  <si>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</si>
  <si>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</si>
  <si>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</si>
  <si>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</si>
  <si>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</si>
  <si>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</si>
  <si>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</si>
  <si>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</si>
  <si>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</si>
  <si>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</si>
  <si>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</si>
  <si>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</si>
  <si>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</si>
  <si>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</si>
  <si>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</si>
  <si>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</si>
  <si>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</si>
  <si>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</si>
  <si>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</si>
  <si>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</si>
  <si>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</si>
  <si>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</si>
  <si>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</si>
  <si>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</si>
  <si>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</si>
  <si>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</si>
  <si>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</si>
  <si>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</si>
  <si>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</si>
  <si>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</si>
  <si>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</si>
  <si>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</si>
  <si>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</si>
  <si>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</si>
  <si>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</si>
  <si>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</si>
  <si>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</si>
  <si>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</si>
  <si>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</si>
  <si>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</si>
  <si>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</si>
  <si>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</si>
  <si>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</si>
  <si>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</si>
  <si>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</si>
  <si>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</si>
  <si>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</si>
  <si>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</si>
  <si>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</si>
  <si>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</si>
  <si>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</si>
  <si>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</si>
  <si>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</si>
  <si>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</si>
  <si>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</si>
  <si>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</si>
  <si>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</si>
  <si>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</si>
  <si>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</si>
  <si>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</si>
  <si>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</si>
  <si>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</si>
  <si>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</si>
  <si>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</si>
  <si>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</si>
  <si>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</si>
  <si>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</si>
  <si>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</si>
  <si>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</si>
  <si>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</si>
  <si>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</si>
  <si>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</si>
  <si>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</si>
  <si>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</si>
  <si>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</si>
  <si>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</si>
  <si>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</si>
  <si>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</si>
  <si>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</si>
  <si>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</si>
  <si>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</si>
  <si>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</si>
  <si>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</si>
  <si>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</si>
  <si>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</si>
  <si>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</si>
  <si>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</si>
  <si>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</si>
  <si>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</si>
  <si>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</si>
  <si>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</si>
  <si>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</si>
  <si>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</si>
  <si>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</si>
  <si>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</si>
  <si>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</si>
  <si>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</si>
  <si>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</si>
  <si>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</si>
  <si>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</si>
  <si>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</si>
  <si>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</si>
  <si>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</si>
  <si>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</si>
  <si>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</si>
  <si>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</si>
  <si>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</si>
  <si>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</si>
  <si>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</si>
  <si>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</si>
  <si>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</si>
  <si>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</si>
  <si>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</si>
  <si>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</si>
  <si>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</si>
  <si>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</si>
  <si>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</si>
  <si>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</si>
  <si>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</si>
  <si>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</si>
  <si>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</si>
  <si>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</si>
  <si>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</si>
  <si>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</si>
  <si>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</si>
  <si>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</si>
  <si>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</si>
  <si>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</si>
  <si>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</si>
  <si>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</si>
  <si>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</si>
  <si>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</si>
  <si>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</si>
  <si>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</si>
  <si>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</si>
  <si>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</si>
  <si>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</si>
  <si>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</si>
  <si>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</si>
  <si>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</si>
  <si>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</si>
  <si>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</si>
  <si>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</si>
  <si>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</si>
  <si>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</si>
  <si>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</si>
  <si>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</si>
  <si>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</si>
  <si>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</si>
  <si>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</si>
  <si>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</si>
  <si>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</si>
  <si>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</si>
  <si>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</si>
  <si>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</si>
  <si>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</si>
  <si>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</si>
  <si>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</si>
  <si>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</si>
  <si>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</si>
  <si>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</si>
  <si>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</si>
  <si>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</si>
  <si>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</si>
  <si>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</si>
  <si>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</si>
  <si>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</si>
  <si>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</si>
  <si>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</si>
  <si>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</si>
  <si>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</si>
  <si>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</si>
  <si>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</si>
  <si>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</si>
  <si>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</si>
  <si>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</si>
  <si>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</si>
  <si>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</si>
  <si>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</si>
  <si>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</si>
  <si>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</si>
  <si>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</si>
  <si>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</si>
  <si>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</si>
  <si>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</si>
  <si>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</si>
  <si>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</si>
  <si>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</si>
  <si>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</si>
  <si>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</si>
  <si>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</si>
  <si>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</si>
  <si>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</si>
  <si>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</si>
  <si>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</si>
  <si>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</si>
  <si>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</si>
  <si>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</si>
  <si>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</si>
  <si>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</si>
  <si>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</si>
  <si>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</si>
  <si>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</si>
  <si>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</si>
  <si>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</si>
  <si>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</si>
  <si>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</si>
  <si>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</si>
  <si>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</si>
  <si>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</si>
  <si>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</si>
  <si>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</si>
  <si>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</si>
  <si>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</si>
  <si>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</si>
  <si>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</si>
  <si>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</si>
  <si>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</si>
  <si>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</si>
  <si>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</si>
  <si>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</si>
  <si>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</si>
  <si>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</si>
  <si>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</si>
  <si>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</si>
  <si>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</si>
  <si>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</si>
  <si>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</si>
  <si>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</si>
  <si>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</si>
  <si>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</si>
  <si>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</si>
  <si>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</si>
  <si>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</si>
  <si>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</si>
  <si>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</si>
  <si>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</si>
  <si>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</si>
  <si>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</si>
  <si>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</si>
  <si>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</si>
  <si>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</si>
  <si>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</si>
  <si>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</si>
  <si>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</si>
  <si>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</si>
  <si>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</si>
  <si>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</si>
  <si>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</si>
  <si>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</si>
  <si>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</si>
  <si>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</si>
  <si>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</si>
  <si>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</si>
  <si>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</si>
  <si>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</si>
  <si>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</si>
  <si>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</si>
  <si>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</si>
  <si>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</si>
  <si>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</si>
  <si>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</si>
  <si>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</si>
  <si>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</si>
  <si>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</si>
  <si>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</si>
  <si>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</si>
  <si>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</si>
  <si>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</si>
  <si>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</si>
  <si>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</si>
  <si>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</si>
  <si>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</si>
  <si>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</si>
  <si>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</si>
  <si>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</si>
  <si>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</si>
  <si>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</si>
  <si>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</si>
  <si>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</si>
  <si>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</si>
  <si>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</si>
  <si>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</si>
  <si>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</si>
  <si>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</si>
  <si>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</si>
  <si>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</si>
  <si>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</si>
  <si>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</si>
  <si>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</si>
  <si>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</si>
  <si>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</si>
  <si>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</si>
  <si>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</si>
  <si>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</si>
  <si>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</si>
  <si>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</si>
  <si>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</si>
  <si>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</si>
  <si>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</si>
  <si>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</si>
  <si>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</si>
  <si>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</si>
  <si>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</si>
  <si>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</si>
  <si>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</si>
  <si>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</si>
  <si>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</si>
  <si>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</si>
  <si>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</si>
  <si>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</si>
  <si>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</si>
  <si>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</si>
  <si>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</si>
  <si>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</si>
  <si>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</si>
  <si>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</si>
  <si>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</si>
  <si>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</si>
  <si>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</si>
  <si>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</si>
  <si>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</si>
  <si>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</si>
  <si>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</si>
  <si>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</si>
  <si>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</si>
  <si>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</si>
  <si>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</si>
  <si>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</si>
  <si>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</si>
  <si>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</si>
  <si>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</si>
  <si>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</si>
  <si>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</si>
  <si>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</si>
  <si>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</si>
  <si>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</si>
  <si>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</si>
  <si>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</si>
  <si>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</si>
  <si>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</si>
  <si>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</si>
  <si>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</si>
  <si>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</si>
  <si>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</si>
  <si>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</si>
  <si>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</si>
  <si>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</si>
  <si>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</si>
  <si>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</si>
  <si>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</si>
  <si>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</si>
  <si>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</si>
  <si>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</si>
  <si>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</si>
  <si>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</si>
  <si>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</si>
  <si>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</si>
  <si>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</si>
  <si>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</si>
  <si>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</si>
  <si>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</si>
  <si>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</si>
  <si>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</si>
  <si>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</si>
  <si>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</si>
  <si>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</si>
  <si>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</si>
  <si>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</si>
  <si>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</si>
  <si>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</si>
  <si>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</si>
  <si>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</si>
  <si>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</si>
  <si>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</si>
  <si>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</si>
  <si>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</si>
  <si>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</si>
  <si>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</si>
  <si>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</si>
  <si>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</si>
  <si>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</si>
  <si>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</si>
  <si>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</si>
  <si>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</si>
  <si>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</si>
  <si>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</si>
  <si>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</si>
  <si>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</si>
  <si>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</si>
  <si>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</si>
  <si>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</si>
  <si>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</si>
  <si>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</si>
  <si>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</si>
  <si>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</si>
  <si>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</si>
  <si>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</si>
  <si>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</si>
  <si>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</si>
  <si>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</si>
  <si>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</si>
  <si>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</si>
  <si>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</si>
  <si>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</si>
  <si>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</si>
  <si>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</si>
  <si>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</si>
  <si>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</si>
  <si>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</si>
  <si>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</si>
  <si>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</si>
  <si>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</si>
  <si>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</si>
  <si>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</si>
  <si>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</si>
  <si>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</si>
  <si>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</si>
  <si>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</si>
  <si>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</si>
  <si>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</si>
  <si>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</si>
  <si>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</si>
  <si>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</si>
  <si>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</si>
  <si>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</si>
  <si>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</si>
  <si>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</si>
  <si>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</si>
  <si>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</si>
  <si>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</si>
  <si>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</si>
  <si>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</si>
  <si>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</si>
  <si>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</si>
  <si>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</si>
  <si>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</si>
  <si>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</si>
  <si>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</si>
  <si>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</si>
  <si>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</si>
  <si>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</si>
  <si>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</si>
  <si>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</si>
  <si>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</si>
  <si>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</si>
  <si>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</si>
  <si>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</si>
  <si>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</si>
  <si>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</si>
  <si>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</si>
  <si>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</si>
  <si>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</si>
  <si>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</si>
  <si>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</si>
  <si>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</si>
  <si>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</si>
  <si>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</si>
  <si>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</si>
  <si>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</si>
  <si>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</si>
  <si>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</si>
  <si>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</si>
  <si>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</si>
  <si>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</si>
  <si>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</si>
  <si>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</si>
  <si>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</si>
  <si>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</si>
  <si>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</si>
  <si>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</si>
  <si>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</si>
  <si>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</si>
  <si>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</si>
  <si>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</si>
  <si>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</si>
  <si>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</si>
  <si>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</si>
  <si>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</si>
  <si>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</si>
  <si>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</si>
  <si>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</si>
  <si>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</si>
  <si>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</si>
  <si>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</si>
  <si>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</si>
  <si>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</si>
  <si>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</si>
  <si>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</si>
  <si>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</si>
  <si>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</si>
  <si>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</si>
  <si>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</si>
  <si>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</si>
  <si>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</si>
  <si>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</si>
  <si>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</si>
  <si>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</si>
  <si>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</si>
  <si>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</si>
  <si>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</si>
  <si>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</si>
  <si>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</si>
  <si>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</si>
  <si>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</si>
  <si>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</si>
  <si>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</si>
  <si>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</si>
  <si>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</si>
  <si>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</si>
  <si>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</si>
  <si>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</si>
  <si>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</si>
  <si>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</si>
  <si>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</si>
  <si>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</si>
  <si>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</si>
  <si>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</si>
  <si>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</si>
  <si>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</si>
  <si>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</si>
  <si>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</si>
  <si>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</si>
  <si>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</si>
  <si>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</si>
  <si>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</si>
  <si>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</si>
  <si>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</si>
  <si>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</si>
  <si>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</si>
  <si>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</si>
  <si>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</si>
  <si>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</si>
  <si>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</si>
  <si>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</si>
  <si>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</si>
  <si>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</si>
  <si>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</si>
  <si>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</si>
  <si>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</si>
  <si>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</si>
  <si>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</si>
  <si>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</si>
  <si>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</si>
  <si>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</si>
  <si>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</si>
  <si>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</si>
  <si>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</si>
  <si>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</si>
  <si>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</si>
  <si>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</si>
  <si>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</si>
  <si>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</si>
  <si>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</si>
  <si>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</si>
  <si>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</si>
  <si>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</si>
  <si>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</si>
  <si>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</si>
  <si>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</si>
  <si>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</si>
  <si>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</si>
  <si>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</si>
  <si>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</si>
  <si>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</si>
  <si>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</si>
  <si>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</si>
  <si>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</si>
  <si>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</si>
  <si>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</si>
  <si>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</si>
  <si>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</si>
  <si>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</si>
  <si>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</si>
  <si>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</si>
  <si>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</si>
  <si>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</si>
  <si>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</si>
  <si>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</si>
  <si>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</si>
  <si>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</si>
  <si>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</si>
  <si>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</si>
  <si>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</si>
  <si>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</si>
  <si>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</si>
  <si>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</si>
  <si>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</si>
  <si>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</si>
  <si>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</si>
  <si>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</si>
  <si>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</si>
  <si>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</si>
  <si>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</si>
  <si>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</si>
  <si>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</si>
  <si>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</si>
  <si>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</si>
  <si>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</si>
  <si>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</si>
  <si>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</si>
  <si>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</si>
  <si>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</si>
  <si>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</si>
  <si>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</si>
  <si>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</si>
  <si>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</si>
  <si>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</si>
  <si>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</si>
  <si>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</si>
  <si>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</si>
  <si>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</si>
  <si>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</si>
  <si>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</si>
  <si>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</si>
  <si>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</si>
  <si>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</si>
  <si>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</si>
  <si>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</si>
  <si>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</si>
  <si>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</si>
  <si>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</si>
  <si>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</si>
  <si>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</si>
  <si>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</si>
  <si>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</si>
  <si>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</si>
  <si>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</si>
  <si>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</si>
  <si>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</si>
  <si>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</si>
  <si>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</si>
  <si>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</si>
  <si>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</si>
  <si>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</si>
  <si>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</si>
  <si>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</si>
  <si>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</si>
  <si>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</si>
  <si>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</si>
  <si>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</si>
  <si>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</si>
  <si>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</si>
  <si>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</si>
  <si>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</si>
  <si>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</si>
  <si>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</si>
  <si>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</si>
  <si>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</si>
  <si>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</si>
  <si>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</si>
  <si>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</si>
  <si>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</si>
  <si>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</si>
  <si>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</si>
  <si>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</si>
  <si>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</si>
  <si>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</si>
  <si>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</si>
  <si>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</si>
  <si>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</si>
  <si>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</si>
  <si>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</si>
  <si>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</si>
  <si>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</si>
  <si>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</si>
  <si>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</si>
  <si>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</si>
  <si>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</si>
  <si>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</si>
  <si>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</si>
  <si>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</si>
  <si>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</si>
  <si>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</si>
  <si>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</si>
  <si>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</si>
  <si>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</si>
  <si>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</si>
  <si>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</si>
  <si>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</si>
  <si>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</si>
  <si>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</si>
  <si>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</si>
  <si>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</si>
  <si>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</si>
  <si>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</si>
  <si>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</si>
  <si>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</si>
  <si>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</si>
  <si>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</si>
  <si>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</si>
  <si>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</si>
  <si>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</si>
  <si>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</si>
  <si>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</si>
  <si>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</si>
  <si>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</si>
  <si>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</si>
  <si>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</si>
  <si>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</si>
  <si>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</si>
  <si>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</si>
  <si>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</si>
  <si>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</si>
  <si>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</si>
  <si>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</si>
  <si>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</si>
  <si>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</si>
  <si>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</si>
  <si>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</si>
  <si>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</si>
  <si>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</si>
  <si>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</si>
  <si>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</si>
  <si>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</si>
  <si>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</si>
  <si>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</si>
  <si>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</si>
  <si>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</si>
  <si>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</si>
  <si>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</si>
  <si>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</si>
  <si>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</si>
  <si>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</si>
  <si>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</si>
  <si>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</si>
  <si>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</si>
  <si>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</si>
  <si>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</si>
  <si>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</si>
  <si>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</si>
  <si>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</si>
  <si>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</si>
  <si>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</si>
  <si>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</si>
  <si>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</si>
  <si>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</si>
  <si>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</si>
  <si>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</si>
  <si>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</si>
  <si>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</si>
  <si>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</si>
  <si>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</si>
  <si>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</si>
  <si>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</si>
  <si>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</si>
  <si>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</si>
  <si>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</si>
  <si>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</si>
  <si>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</si>
  <si>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</si>
  <si>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</si>
  <si>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</si>
  <si>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</si>
  <si>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</si>
  <si>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</si>
  <si>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</si>
  <si>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</si>
  <si>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</si>
  <si>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</si>
  <si>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</si>
  <si>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</si>
  <si>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</si>
  <si>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</si>
  <si>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</si>
  <si>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</si>
  <si>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</si>
  <si>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</si>
  <si>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</si>
  <si>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</si>
  <si>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</si>
  <si>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</si>
  <si>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</si>
  <si>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</si>
  <si>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</si>
  <si>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</si>
  <si>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</si>
  <si>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</si>
  <si>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</si>
  <si>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</si>
  <si>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</si>
  <si>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</si>
  <si>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</si>
  <si>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</si>
  <si>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</si>
  <si>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</si>
  <si>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</si>
  <si>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</si>
  <si>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</si>
  <si>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</si>
  <si>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</si>
  <si>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</si>
  <si>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</si>
  <si>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</si>
  <si>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</si>
  <si>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</si>
  <si>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</si>
  <si>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</si>
  <si>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</si>
  <si>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</si>
  <si>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</si>
  <si>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</si>
  <si>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</si>
  <si>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</si>
  <si>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</si>
  <si>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</si>
  <si>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</si>
  <si>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</si>
  <si>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</si>
  <si>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</si>
  <si>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</si>
  <si>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</si>
  <si>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</si>
  <si>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</si>
  <si>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</si>
  <si>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</si>
  <si>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</si>
  <si>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</si>
  <si>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</si>
  <si>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</si>
  <si>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</si>
  <si>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</si>
  <si>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</si>
  <si>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</si>
  <si>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</si>
  <si>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</si>
  <si>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</si>
  <si>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</si>
  <si>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</si>
  <si>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</si>
  <si>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</si>
  <si>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</si>
  <si>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</si>
  <si>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</si>
  <si>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</si>
  <si>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</si>
  <si>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</si>
  <si>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</si>
  <si>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</si>
  <si>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</si>
  <si>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</si>
  <si>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</si>
  <si>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</si>
  <si>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</si>
  <si>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</si>
  <si>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</si>
  <si>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</si>
  <si>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</si>
  <si>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</si>
  <si>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</si>
  <si>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</si>
  <si>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</si>
  <si>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</si>
  <si>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</si>
  <si>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</si>
  <si>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</si>
  <si>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</si>
  <si>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</si>
  <si>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</si>
  <si>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</si>
  <si>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</si>
  <si>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</si>
  <si>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</si>
  <si>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</si>
  <si>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</si>
  <si>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</si>
  <si>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</si>
  <si>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</si>
  <si>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</si>
  <si>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</si>
  <si>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</si>
  <si>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</si>
  <si>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</si>
  <si>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</si>
  <si>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</si>
  <si>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</si>
  <si>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</si>
  <si>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</si>
  <si>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</si>
  <si>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</si>
  <si>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</si>
  <si>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</si>
  <si>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</si>
  <si>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</si>
  <si>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</si>
  <si>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</si>
  <si>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</si>
  <si>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</si>
  <si>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</si>
  <si>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</si>
  <si>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</si>
  <si>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</si>
  <si>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</si>
  <si>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</si>
  <si>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</si>
  <si>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</si>
  <si>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</si>
  <si>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</si>
  <si>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</si>
  <si>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</si>
  <si>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</si>
  <si>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</si>
  <si>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</si>
  <si>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</si>
  <si>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</si>
  <si>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</si>
  <si>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</si>
  <si>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</si>
  <si>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</si>
  <si>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</si>
  <si>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</si>
  <si>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</si>
  <si>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</si>
  <si>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</si>
  <si>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</si>
  <si>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</si>
  <si>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</si>
  <si>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</si>
  <si>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</si>
  <si>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</si>
  <si>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</si>
  <si>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</si>
  <si>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</si>
  <si>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</si>
  <si>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</si>
  <si>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</si>
  <si>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</si>
  <si>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</si>
  <si>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</si>
  <si>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</si>
  <si>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</si>
  <si>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</si>
  <si>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</si>
  <si>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</si>
  <si>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</si>
  <si>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</si>
  <si>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</si>
  <si>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</si>
  <si>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</si>
  <si>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</si>
  <si>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</si>
  <si>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</si>
  <si>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</si>
  <si>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</si>
  <si>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</si>
  <si>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</si>
  <si>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</si>
  <si>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</si>
  <si>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</si>
  <si>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</si>
  <si>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</si>
  <si>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</si>
  <si>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</si>
  <si>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</si>
  <si>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</si>
  <si>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</si>
  <si>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</si>
  <si>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</si>
  <si>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</si>
  <si>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</si>
  <si>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</si>
  <si>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</si>
  <si>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</si>
  <si>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</si>
  <si>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</si>
  <si>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</si>
  <si>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</si>
  <si>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</si>
  <si>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</si>
  <si>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</si>
  <si>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</si>
  <si>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</si>
  <si>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</si>
  <si>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</si>
  <si>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</si>
  <si>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</si>
  <si>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</si>
  <si>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</si>
  <si>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</si>
  <si>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</si>
  <si>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</si>
  <si>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</si>
  <si>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</si>
  <si>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</si>
  <si>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</si>
  <si>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</si>
  <si>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</si>
  <si>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</si>
  <si>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</si>
  <si>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</si>
  <si>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</si>
  <si>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</si>
  <si>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</si>
  <si>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</si>
  <si>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</si>
  <si>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</si>
  <si>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</si>
  <si>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</si>
  <si>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</si>
  <si>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</si>
  <si>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</si>
  <si>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</si>
  <si>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</si>
  <si>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</si>
  <si>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</si>
  <si>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</si>
  <si>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</si>
  <si>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</si>
  <si>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</si>
  <si>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</si>
  <si>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</si>
  <si>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</si>
  <si>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</si>
  <si>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</si>
  <si>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</si>
  <si>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</si>
  <si>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</si>
  <si>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</si>
  <si>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</si>
  <si>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</si>
  <si>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</si>
  <si>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</si>
  <si>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</si>
  <si>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</si>
  <si>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</si>
  <si>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</si>
  <si>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</si>
  <si>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</si>
  <si>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</si>
  <si>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</si>
  <si>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</si>
  <si>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</si>
  <si>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</si>
  <si>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</si>
  <si>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</si>
  <si>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</si>
  <si>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</si>
  <si>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</si>
  <si>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</si>
  <si>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</si>
  <si>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</si>
  <si>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</si>
  <si>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</si>
  <si>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</si>
  <si>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</si>
  <si>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</si>
  <si>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</si>
  <si>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</si>
  <si>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</si>
  <si>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</si>
  <si>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</si>
  <si>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</si>
  <si>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</si>
  <si>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</si>
  <si>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</si>
  <si>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</si>
  <si>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</si>
  <si>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</si>
  <si>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</si>
  <si>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</si>
  <si>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</si>
  <si>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</si>
  <si>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</si>
  <si>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</si>
  <si>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</si>
  <si>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</si>
  <si>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</si>
  <si>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</si>
  <si>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</si>
  <si>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</si>
  <si>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</si>
  <si>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</si>
  <si>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</si>
  <si>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</si>
  <si>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</si>
  <si>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</si>
  <si>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</si>
  <si>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</si>
  <si>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</si>
  <si>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</si>
  <si>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</si>
  <si>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</si>
  <si>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</si>
  <si>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</si>
  <si>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</si>
  <si>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</si>
  <si>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</si>
  <si>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</si>
  <si>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</si>
  <si>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</si>
  <si>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</si>
  <si>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</si>
  <si>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</si>
  <si>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</si>
  <si>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</si>
  <si>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</si>
  <si>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</si>
  <si>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</si>
  <si>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</si>
  <si>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</si>
  <si>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</si>
  <si>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</si>
  <si>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</si>
  <si>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</si>
  <si>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</si>
  <si>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</si>
  <si>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</si>
  <si>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</si>
  <si>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</si>
  <si>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</si>
  <si>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</si>
  <si>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</si>
  <si>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</si>
  <si>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</si>
  <si>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</si>
  <si>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</si>
  <si>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</si>
  <si>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</si>
  <si>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</si>
  <si>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</si>
  <si>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</si>
  <si>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</si>
  <si>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</si>
  <si>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</si>
  <si>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</si>
  <si>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</si>
  <si>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</si>
  <si>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</si>
  <si>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</si>
  <si>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</si>
  <si>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</si>
  <si>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</si>
  <si>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</si>
  <si>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</si>
  <si>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</si>
  <si>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</si>
  <si>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</si>
  <si>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</si>
  <si>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</si>
  <si>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</si>
  <si>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</si>
  <si>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</si>
  <si>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</si>
  <si>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</si>
  <si>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</si>
  <si>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</si>
  <si>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</si>
  <si>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</si>
  <si>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</si>
  <si>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</si>
  <si>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</si>
  <si>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</si>
  <si>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</si>
  <si>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</si>
  <si>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</si>
  <si>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</si>
  <si>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</si>
  <si>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</si>
  <si>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</si>
  <si>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</si>
  <si>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</si>
  <si>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</si>
  <si>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</si>
  <si>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</si>
  <si>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</si>
  <si>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</si>
  <si>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</si>
  <si>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</si>
  <si>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</si>
  <si>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</si>
  <si>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</si>
  <si>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</si>
  <si>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</si>
  <si>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</si>
  <si>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</si>
  <si>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</si>
  <si>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</si>
  <si>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</si>
  <si>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</si>
  <si>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</si>
  <si>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</si>
  <si>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</si>
  <si>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</si>
  <si>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</si>
  <si>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</si>
  <si>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</si>
  <si>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</si>
  <si>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</si>
  <si>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</si>
  <si>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</si>
  <si>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</si>
  <si>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</si>
  <si>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</si>
  <si>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</si>
  <si>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</si>
  <si>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</si>
  <si>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</si>
  <si>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</si>
  <si>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</si>
  <si>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</si>
  <si>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</si>
  <si>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</si>
  <si>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</si>
  <si>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</si>
  <si>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</si>
  <si>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</si>
  <si>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</si>
  <si>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</si>
  <si>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</si>
  <si>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</si>
  <si>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</si>
  <si>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</si>
  <si>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</si>
  <si>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</si>
  <si>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</si>
  <si>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</si>
  <si>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</si>
  <si>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</si>
  <si>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</si>
  <si>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</si>
  <si>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</si>
  <si>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</si>
  <si>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</si>
  <si>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</si>
  <si>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</si>
  <si>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</si>
  <si>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</si>
  <si>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</si>
  <si>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</si>
  <si>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</si>
  <si>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</si>
  <si>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</si>
  <si>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</si>
  <si>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</si>
  <si>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</si>
  <si>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</si>
  <si>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</si>
  <si>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</si>
  <si>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</si>
  <si>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</si>
  <si>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</si>
  <si>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</si>
  <si>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</si>
  <si>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</si>
  <si>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</si>
  <si>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</si>
  <si>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</si>
  <si>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</si>
  <si>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</si>
  <si>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</si>
  <si>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</si>
  <si>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</si>
  <si>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</si>
  <si>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</si>
  <si>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</si>
  <si>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</si>
  <si>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</si>
  <si>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</si>
  <si>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</si>
  <si>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</si>
  <si>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</si>
  <si>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</si>
  <si>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</si>
  <si>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</si>
  <si>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</si>
  <si>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</si>
  <si>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</si>
  <si>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</si>
  <si>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</si>
  <si>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</si>
  <si>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</si>
  <si>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</si>
  <si>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</si>
  <si>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</si>
  <si>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</si>
  <si>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</si>
  <si>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</si>
  <si>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</si>
  <si>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</si>
  <si>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</si>
  <si>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</si>
  <si>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</si>
  <si>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</si>
  <si>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</si>
  <si>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</si>
  <si>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</si>
  <si>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</si>
  <si>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</si>
  <si>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</si>
  <si>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</si>
  <si>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</si>
  <si>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</si>
  <si>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</si>
  <si>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</si>
  <si>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</si>
  <si>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</si>
  <si>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</si>
  <si>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</si>
  <si>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</si>
  <si>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</si>
  <si>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</si>
  <si>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</si>
  <si>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</si>
  <si>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</si>
  <si>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</si>
  <si>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</si>
  <si>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</si>
  <si>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</si>
  <si>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</si>
  <si>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</si>
  <si>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</si>
  <si>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</si>
  <si>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</si>
  <si>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</si>
  <si>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</si>
  <si>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</si>
  <si>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</si>
  <si>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</si>
  <si>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</si>
  <si>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</si>
  <si>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</si>
  <si>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</si>
  <si>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</si>
  <si>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</si>
  <si>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</si>
  <si>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</si>
  <si>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</si>
  <si>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</si>
  <si>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</si>
  <si>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</si>
  <si>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</si>
  <si>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</si>
  <si>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</si>
  <si>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</si>
  <si>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</si>
  <si>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</si>
  <si>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</si>
  <si>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</si>
  <si>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</si>
  <si>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</si>
  <si>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</si>
  <si>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</si>
  <si>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</si>
  <si>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</si>
  <si>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</si>
  <si>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</si>
  <si>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</si>
  <si>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</si>
  <si>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</si>
  <si>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</si>
  <si>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</si>
  <si>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</si>
  <si>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</si>
  <si>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</si>
  <si>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</si>
  <si>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</si>
  <si>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</si>
  <si>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</si>
  <si>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</si>
  <si>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</si>
  <si>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</si>
  <si>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</si>
  <si>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</si>
  <si>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</si>
  <si>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</si>
  <si>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</si>
  <si>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</si>
  <si>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</si>
  <si>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</si>
  <si>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</si>
  <si>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</si>
  <si>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</si>
  <si>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</si>
  <si>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</si>
  <si>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</si>
  <si>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</si>
  <si>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</si>
  <si>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</si>
  <si>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</si>
  <si>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</si>
  <si>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</si>
  <si>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</si>
  <si>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</si>
  <si>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</si>
  <si>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</si>
  <si>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</si>
  <si>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</si>
  <si>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</si>
  <si>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</si>
  <si>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</si>
  <si>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</si>
  <si>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</si>
  <si>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</si>
  <si>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</si>
  <si>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</si>
  <si>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</si>
  <si>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</si>
  <si>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</si>
  <si>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</si>
  <si>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</si>
  <si>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</si>
  <si>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</si>
  <si>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</si>
  <si>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</si>
  <si>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</si>
  <si>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</si>
  <si>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</si>
  <si>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</si>
  <si>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</si>
  <si>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</si>
  <si>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</si>
  <si>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</si>
  <si>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</si>
  <si>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</si>
  <si>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</si>
  <si>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</si>
  <si>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</si>
  <si>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</si>
  <si>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</si>
  <si>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</si>
  <si>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</si>
  <si>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</si>
  <si>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</si>
  <si>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</si>
  <si>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</si>
  <si>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</si>
  <si>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</si>
  <si>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</si>
  <si>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</si>
  <si>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</si>
  <si>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</si>
  <si>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</si>
  <si>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</si>
  <si>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</si>
  <si>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</si>
  <si>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</si>
  <si>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</si>
  <si>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</si>
  <si>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</si>
  <si>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</si>
  <si>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</si>
  <si>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</si>
  <si>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</si>
  <si>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</si>
  <si>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</si>
  <si>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</si>
  <si>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</si>
  <si>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</si>
  <si>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</si>
  <si>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</si>
  <si>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</si>
  <si>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</si>
  <si>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</si>
  <si>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</si>
  <si>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</si>
  <si>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</si>
  <si>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</si>
  <si>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</si>
  <si>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</si>
  <si>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</si>
  <si>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</si>
  <si>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</si>
  <si>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</si>
  <si>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</si>
  <si>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</si>
  <si>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</si>
  <si>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</si>
  <si>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</si>
  <si>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</si>
  <si>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</si>
  <si>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</si>
  <si>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</si>
  <si>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</si>
  <si>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</si>
  <si>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</si>
  <si>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</si>
  <si>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</si>
  <si>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</si>
  <si>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</si>
  <si>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</si>
  <si>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</si>
  <si>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</si>
  <si>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</si>
  <si>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</si>
  <si>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</si>
  <si>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</si>
  <si>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</si>
  <si>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</si>
  <si>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</si>
  <si>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</si>
  <si>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</si>
  <si>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</si>
  <si>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</si>
  <si>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</si>
  <si>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</si>
  <si>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</si>
  <si>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</si>
  <si>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</si>
  <si>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</si>
  <si>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</si>
  <si>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</si>
  <si>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</si>
  <si>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</si>
  <si>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</si>
  <si>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</si>
  <si>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</si>
  <si>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</si>
  <si>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</si>
  <si>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</si>
  <si>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</si>
  <si>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</si>
  <si>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</si>
  <si>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</si>
  <si>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</si>
  <si>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</si>
  <si>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</si>
  <si>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</si>
  <si>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</si>
  <si>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</si>
  <si>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</si>
  <si>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</si>
  <si>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</si>
  <si>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</si>
  <si>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</si>
  <si>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</si>
  <si>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</si>
  <si>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</si>
  <si>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</si>
  <si>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</si>
  <si>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</si>
  <si>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</si>
  <si>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</si>
  <si>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</si>
  <si>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</si>
  <si>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</si>
  <si>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</si>
  <si>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</si>
  <si>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</si>
  <si>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</si>
  <si>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</si>
  <si>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</si>
  <si>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</si>
  <si>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</si>
  <si>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</si>
  <si>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</si>
  <si>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</si>
  <si>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</si>
  <si>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</si>
  <si>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</si>
  <si>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</si>
  <si>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</si>
  <si>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</si>
  <si>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</si>
  <si>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</si>
  <si>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</si>
  <si>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</si>
  <si>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</si>
  <si>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</si>
  <si>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</si>
  <si>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</si>
  <si>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</si>
  <si>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</si>
  <si>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</si>
  <si>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</si>
  <si>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</si>
  <si>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</si>
  <si>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</si>
  <si>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</si>
  <si>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</si>
  <si>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</si>
  <si>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</si>
  <si>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</si>
  <si>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</si>
  <si>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</si>
  <si>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</si>
  <si>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</si>
  <si>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</si>
  <si>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</si>
  <si>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</si>
  <si>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</si>
  <si>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</si>
  <si>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</si>
  <si>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</si>
  <si>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</si>
  <si>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</si>
  <si>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</si>
  <si>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</si>
  <si>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</si>
  <si>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</si>
  <si>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</si>
  <si>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</si>
  <si>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</si>
  <si>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</si>
  <si>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</si>
  <si>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</si>
  <si>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</si>
  <si>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</si>
  <si>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</si>
  <si>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</si>
  <si>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</si>
  <si>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</si>
  <si>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</si>
  <si>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</si>
  <si>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</si>
  <si>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</si>
  <si>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</si>
  <si>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</si>
  <si>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</si>
  <si>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</si>
  <si>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</si>
  <si>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</si>
  <si>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</si>
  <si>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</si>
  <si>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</si>
  <si>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</si>
  <si>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</si>
  <si>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</si>
  <si>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</si>
  <si>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</si>
  <si>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</si>
  <si>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</si>
  <si>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</si>
  <si>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</si>
  <si>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</si>
  <si>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</si>
  <si>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</si>
  <si>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</si>
  <si>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</si>
  <si>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</si>
  <si>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</si>
  <si>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</si>
  <si>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</si>
  <si>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</si>
  <si>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</si>
  <si>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</si>
  <si>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</si>
  <si>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</si>
  <si>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</si>
  <si>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</si>
  <si>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</si>
  <si>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</si>
  <si>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</si>
  <si>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</si>
  <si>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</si>
  <si>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</si>
  <si>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</si>
  <si>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</si>
  <si>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</si>
  <si>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</si>
  <si>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</si>
  <si>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</si>
  <si>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</si>
  <si>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</si>
  <si>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</si>
  <si>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</si>
  <si>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</si>
  <si>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</si>
  <si>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</si>
  <si>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</si>
  <si>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</si>
  <si>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</si>
  <si>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</si>
  <si>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</si>
  <si>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</si>
  <si>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</si>
  <si>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</si>
  <si>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</si>
  <si>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</si>
  <si>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</si>
  <si>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</si>
  <si>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</si>
  <si>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</si>
  <si>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</si>
  <si>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</si>
  <si>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</si>
  <si>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</si>
  <si>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</si>
  <si>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</si>
  <si>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</si>
  <si>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</si>
  <si>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</si>
  <si>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</si>
  <si>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</si>
  <si>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</si>
  <si>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</si>
  <si>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</si>
  <si>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</si>
  <si>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</si>
  <si>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</si>
  <si>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</si>
  <si>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</si>
  <si>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</si>
  <si>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</si>
  <si>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</si>
  <si>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</si>
  <si>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</si>
  <si>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</si>
  <si>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</si>
  <si>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</si>
  <si>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</si>
  <si>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</si>
  <si>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</si>
  <si>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</si>
  <si>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</si>
  <si>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</si>
  <si>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</si>
  <si>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</si>
  <si>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</si>
  <si>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</si>
  <si>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</si>
  <si>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</si>
  <si>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</si>
  <si>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</si>
  <si>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</si>
  <si>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</si>
  <si>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</si>
  <si>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</si>
  <si>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</si>
  <si>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</si>
  <si>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</si>
  <si>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</si>
  <si>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</si>
  <si>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</si>
  <si>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</si>
  <si>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</si>
  <si>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</si>
  <si>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</si>
  <si>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</si>
  <si>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</si>
  <si>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</si>
  <si>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</si>
  <si>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</si>
  <si>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</si>
  <si>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</si>
  <si>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</si>
  <si>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</si>
  <si>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</si>
  <si>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</si>
  <si>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</si>
  <si>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</si>
  <si>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</si>
  <si>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</si>
  <si>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</si>
  <si>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</si>
  <si>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</si>
  <si>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</si>
  <si>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</si>
  <si>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</si>
  <si>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</si>
  <si>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</si>
  <si>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</si>
  <si>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</si>
  <si>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</si>
  <si>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</si>
  <si>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</si>
  <si>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</si>
  <si>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</si>
  <si>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</si>
  <si>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</si>
  <si>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</si>
  <si>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</si>
  <si>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</si>
  <si>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</si>
  <si>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</si>
  <si>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</si>
  <si>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</si>
  <si>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</si>
  <si>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</si>
  <si>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</si>
  <si>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</si>
  <si>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</si>
  <si>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</si>
  <si>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</si>
  <si>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</si>
  <si>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</si>
  <si>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</si>
  <si>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</si>
  <si>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</si>
  <si>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</si>
  <si>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</si>
  <si>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</si>
  <si>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</si>
  <si>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</si>
  <si>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</si>
  <si>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</si>
  <si>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</si>
  <si>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</si>
  <si>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</si>
  <si>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</si>
  <si>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</si>
  <si>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</si>
  <si>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</si>
  <si>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</si>
  <si>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</si>
  <si>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</si>
  <si>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</si>
  <si>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</si>
  <si>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</si>
  <si>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</si>
  <si>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</si>
  <si>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</si>
  <si>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</si>
  <si>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</si>
  <si>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</si>
  <si>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</si>
  <si>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</si>
  <si>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</si>
  <si>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</si>
  <si>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</si>
  <si>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</si>
  <si>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</si>
  <si>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</si>
  <si>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</si>
  <si>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</si>
  <si>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</si>
  <si>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</si>
  <si>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</si>
  <si>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</si>
  <si>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</si>
  <si>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</si>
  <si>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</si>
  <si>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</si>
  <si>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</si>
  <si>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</si>
  <si>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</si>
  <si>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</si>
  <si>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</si>
  <si>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</si>
  <si>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</si>
  <si>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</si>
  <si>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</si>
  <si>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</si>
  <si>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</si>
  <si>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</si>
  <si>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</si>
  <si>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</si>
  <si>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</si>
  <si>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</si>
  <si>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</si>
  <si>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</si>
  <si>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</si>
  <si>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</si>
  <si>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</si>
  <si>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</si>
  <si>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</si>
  <si>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</si>
  <si>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</si>
  <si>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</si>
  <si>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</si>
  <si>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</si>
  <si>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</si>
  <si>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</si>
  <si>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</si>
  <si>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</si>
  <si>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</si>
  <si>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</si>
  <si>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</si>
  <si>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</si>
  <si>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</si>
  <si>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</si>
  <si>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</si>
  <si>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</si>
  <si>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</si>
  <si>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</si>
  <si>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</si>
  <si>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</si>
  <si>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</si>
  <si>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</si>
  <si>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</si>
  <si>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</si>
  <si>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</si>
  <si>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</si>
  <si>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</si>
  <si>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</si>
  <si>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</si>
  <si>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</si>
  <si>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</si>
  <si>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</si>
  <si>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</si>
  <si>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</si>
  <si>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</si>
  <si>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</si>
  <si>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</si>
  <si>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</si>
  <si>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</si>
  <si>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</si>
  <si>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</si>
  <si>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</si>
  <si>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</si>
  <si>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</si>
  <si>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</si>
  <si>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</si>
  <si>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</si>
  <si>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</si>
  <si>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</si>
  <si>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</si>
  <si>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</si>
  <si>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</si>
  <si>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</si>
  <si>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</si>
  <si>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</si>
  <si>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</si>
  <si>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</si>
  <si>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</si>
  <si>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</si>
  <si>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</si>
  <si>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</si>
  <si>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</si>
  <si>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</si>
  <si>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</si>
  <si>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</si>
  <si>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</si>
  <si>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</si>
  <si>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</si>
  <si>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</si>
  <si>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</si>
  <si>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</si>
  <si>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</si>
  <si>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</si>
  <si>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</si>
  <si>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</si>
  <si>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</si>
  <si>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</si>
  <si>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</si>
  <si>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</si>
  <si>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</si>
  <si>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</si>
  <si>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</si>
  <si>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</si>
  <si>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</si>
  <si>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</si>
  <si>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</si>
  <si>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</si>
  <si>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</si>
  <si>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</si>
  <si>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</si>
  <si>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</si>
  <si>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</si>
  <si>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</si>
  <si>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</si>
  <si>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</si>
  <si>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</si>
  <si>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</si>
  <si>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</si>
  <si>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</si>
  <si>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</si>
  <si>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</si>
  <si>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</si>
  <si>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</si>
  <si>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</si>
  <si>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</si>
  <si>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</si>
  <si>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</si>
  <si>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</si>
  <si>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</si>
  <si>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</si>
  <si>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</si>
  <si>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</si>
  <si>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</si>
  <si>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</si>
  <si>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</si>
  <si>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</si>
  <si>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</si>
  <si>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</si>
  <si>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</si>
  <si>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</si>
  <si>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</si>
  <si>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</si>
  <si>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</si>
  <si>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</si>
  <si>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</si>
  <si>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</si>
  <si>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</si>
  <si>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</si>
  <si>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</si>
  <si>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</si>
  <si>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</si>
  <si>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</si>
  <si>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</si>
  <si>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</si>
  <si>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</si>
  <si>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</si>
  <si>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</si>
  <si>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</si>
  <si>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</si>
  <si>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</si>
  <si>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</si>
  <si>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</si>
  <si>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</si>
  <si>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</si>
  <si>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</si>
  <si>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</si>
  <si>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</si>
  <si>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</si>
  <si>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</si>
  <si>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</si>
  <si>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</si>
  <si>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</si>
  <si>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</si>
  <si>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</si>
  <si>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</si>
  <si>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</si>
  <si>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</si>
  <si>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</si>
  <si>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</si>
  <si>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</si>
  <si>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</si>
  <si>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</si>
  <si>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</si>
  <si>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</si>
  <si>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</si>
  <si>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</si>
  <si>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</si>
  <si>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</si>
  <si>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</si>
  <si>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</si>
  <si>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</si>
  <si>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</si>
  <si>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</si>
  <si>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</si>
  <si>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</si>
  <si>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</si>
  <si>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</si>
  <si>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</si>
  <si>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</si>
  <si>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</si>
  <si>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</si>
  <si>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</si>
  <si>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</si>
  <si>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</si>
  <si>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</si>
  <si>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</si>
  <si>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</si>
  <si>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</si>
  <si>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</si>
  <si>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</si>
  <si>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</si>
  <si>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</si>
  <si>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</si>
  <si>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</si>
  <si>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</si>
  <si>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</si>
  <si>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</si>
  <si>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</si>
  <si>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</si>
  <si>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</si>
  <si>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</si>
  <si>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</si>
  <si>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</si>
  <si>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</si>
  <si>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</si>
  <si>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</si>
  <si>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</si>
  <si>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</si>
  <si>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</si>
  <si>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</si>
  <si>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</si>
  <si>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</si>
  <si>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</si>
  <si>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</si>
  <si>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</si>
  <si>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</si>
  <si>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</si>
  <si>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</si>
  <si>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</si>
  <si>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</si>
  <si>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</si>
  <si>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</si>
  <si>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</si>
  <si>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</si>
  <si>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</si>
  <si>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</si>
  <si>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</si>
  <si>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</si>
  <si>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</si>
  <si>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</si>
  <si>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</si>
  <si>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</si>
  <si>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</si>
  <si>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</si>
  <si>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</si>
  <si>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</si>
  <si>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</si>
  <si>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</si>
  <si>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</si>
  <si>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</si>
  <si>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</si>
  <si>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</si>
  <si>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</si>
  <si>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</si>
  <si>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</si>
  <si>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</si>
  <si>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</si>
  <si>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</si>
  <si>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</si>
  <si>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</si>
  <si>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</si>
  <si>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</si>
  <si>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</si>
  <si>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</si>
  <si>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</si>
  <si>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</si>
  <si>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</si>
  <si>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</si>
  <si>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</si>
  <si>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</si>
  <si>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</si>
  <si>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</si>
  <si>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</si>
  <si>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</si>
  <si>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</si>
  <si>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</si>
  <si>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</si>
  <si>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</si>
  <si>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</si>
  <si>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</si>
  <si>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</si>
  <si>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</si>
  <si>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</si>
  <si>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</si>
  <si>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</si>
  <si>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</si>
  <si>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</si>
  <si>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</si>
  <si>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</si>
  <si>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</si>
  <si>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</si>
  <si>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</si>
  <si>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</si>
  <si>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</si>
  <si>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</si>
  <si>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</si>
  <si>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</si>
  <si>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</si>
  <si>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</si>
  <si>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</si>
  <si>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</si>
  <si>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</si>
  <si>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</si>
  <si>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</si>
  <si>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</si>
  <si>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</si>
  <si>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</si>
  <si>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</si>
  <si>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</si>
  <si>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</si>
  <si>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</si>
  <si>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</si>
  <si>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</si>
  <si>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</si>
  <si>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</si>
  <si>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</si>
  <si>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</si>
  <si>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</si>
  <si>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</si>
  <si>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</si>
  <si>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</si>
  <si>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</si>
  <si>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</si>
  <si>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</si>
  <si>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</si>
  <si>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</si>
  <si>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</si>
  <si>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</si>
  <si>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</si>
  <si>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</si>
  <si>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</si>
  <si>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</si>
  <si>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</si>
  <si>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</si>
  <si>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</si>
  <si>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</si>
  <si>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</si>
  <si>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</si>
  <si>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</si>
  <si>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</si>
  <si>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</si>
  <si>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</si>
  <si>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</si>
  <si>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</si>
  <si>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</si>
  <si>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</si>
  <si>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</si>
  <si>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</si>
  <si>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</si>
  <si>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</si>
  <si>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</si>
  <si>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</si>
  <si>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</si>
  <si>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</si>
  <si>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</si>
  <si>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</si>
  <si>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</si>
  <si>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</si>
  <si>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</si>
  <si>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</si>
  <si>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</si>
  <si>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</si>
  <si>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</si>
  <si>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</si>
  <si>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</si>
  <si>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</si>
  <si>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</si>
  <si>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</si>
  <si>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</si>
  <si>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</si>
  <si>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</si>
  <si>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</si>
  <si>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</si>
  <si>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</si>
  <si>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</si>
  <si>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</si>
  <si>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</si>
  <si>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</si>
  <si>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</si>
  <si>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</si>
  <si>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</si>
  <si>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</si>
  <si>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</si>
  <si>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</si>
  <si>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</si>
  <si>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</si>
  <si>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</si>
  <si>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</si>
  <si>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</si>
  <si>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</si>
  <si>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</si>
  <si>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</si>
  <si>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</si>
  <si>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</si>
  <si>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</si>
  <si>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</si>
  <si>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</si>
  <si>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</si>
  <si>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</si>
  <si>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</si>
  <si>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</si>
  <si>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</si>
  <si>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</si>
  <si>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</si>
  <si>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</si>
  <si>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</si>
  <si>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</si>
  <si>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</si>
  <si>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</si>
  <si>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</si>
  <si>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</si>
  <si>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</si>
  <si>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</si>
  <si>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</si>
  <si>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</si>
  <si>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</si>
  <si>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</si>
  <si>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</si>
  <si>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</si>
  <si>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</si>
  <si>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</si>
  <si>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</si>
  <si>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</si>
  <si>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</si>
  <si>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</si>
  <si>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</si>
  <si>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</si>
  <si>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</si>
  <si>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</si>
  <si>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</si>
  <si>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</si>
  <si>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</si>
  <si>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</si>
  <si>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</si>
  <si>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</si>
  <si>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</si>
  <si>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</si>
  <si>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</si>
  <si>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</si>
  <si>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</si>
  <si>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</si>
  <si>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</si>
  <si>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</si>
  <si>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</si>
  <si>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</si>
  <si>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</si>
  <si>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</si>
  <si>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</si>
  <si>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</si>
  <si>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</si>
  <si>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</si>
  <si>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</si>
  <si>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</si>
  <si>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</si>
  <si>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</si>
  <si>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</si>
  <si>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</si>
  <si>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</si>
  <si>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</si>
  <si>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</si>
  <si>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</si>
  <si>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</si>
  <si>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</si>
  <si>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</si>
  <si>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</si>
  <si>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</si>
  <si>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</si>
  <si>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</si>
  <si>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</si>
  <si>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</si>
  <si>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</si>
  <si>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</si>
  <si>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</si>
  <si>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</si>
  <si>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</si>
  <si>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</si>
  <si>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</si>
  <si>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</si>
  <si>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</si>
  <si>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</si>
  <si>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</si>
  <si>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</si>
  <si>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</si>
  <si>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</si>
  <si>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</si>
  <si>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</si>
  <si>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</si>
  <si>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</si>
  <si>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</si>
  <si>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</si>
  <si>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</si>
  <si>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</si>
  <si>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</si>
  <si>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</si>
  <si>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</si>
  <si>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</si>
  <si>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</si>
  <si>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</si>
  <si>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</si>
  <si>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</si>
  <si>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</si>
  <si>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</si>
  <si>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</si>
  <si>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</si>
  <si>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</si>
  <si>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</si>
  <si>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</si>
  <si>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</si>
  <si>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</si>
  <si>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</si>
  <si>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</si>
  <si>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</si>
  <si>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</si>
  <si>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</si>
  <si>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</si>
  <si>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</si>
  <si>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</si>
  <si>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</si>
  <si>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</si>
  <si>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</si>
  <si>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</si>
  <si>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</si>
  <si>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</si>
  <si>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</si>
  <si>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</si>
  <si>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</si>
  <si>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</si>
  <si>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</si>
  <si>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</si>
  <si>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</si>
  <si>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</si>
  <si>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</si>
  <si>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</si>
  <si>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</si>
  <si>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</si>
  <si>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</si>
  <si>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</si>
  <si>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</si>
  <si>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</si>
  <si>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</si>
  <si>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</si>
  <si>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</si>
  <si>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</si>
  <si>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</si>
  <si>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</si>
  <si>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</si>
  <si>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</si>
  <si>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</si>
  <si>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</si>
  <si>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</si>
  <si>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</si>
  <si>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</si>
  <si>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</si>
  <si>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</si>
  <si>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</si>
  <si>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</si>
  <si>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</si>
  <si>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</si>
  <si>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</si>
  <si>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</si>
  <si>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</si>
  <si>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</si>
  <si>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</si>
  <si>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</si>
  <si>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</si>
  <si>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</si>
  <si>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</si>
  <si>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</si>
  <si>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</si>
  <si>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</si>
  <si>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</si>
  <si>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</si>
  <si>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</si>
  <si>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</si>
  <si>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</si>
  <si>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</si>
  <si>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</si>
  <si>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</si>
  <si>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</si>
  <si>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</si>
  <si>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</si>
  <si>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</si>
  <si>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</si>
  <si>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</si>
  <si>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</si>
  <si>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</si>
  <si>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</si>
  <si>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</si>
  <si>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</si>
  <si>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</si>
  <si>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</si>
  <si>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</si>
  <si>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</si>
  <si>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</si>
  <si>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</si>
  <si>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</si>
  <si>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</si>
  <si>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</si>
  <si>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</si>
  <si>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</si>
  <si>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</si>
  <si>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</si>
  <si>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</si>
  <si>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</si>
  <si>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</si>
  <si>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</si>
  <si>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</si>
  <si>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</si>
  <si>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</si>
  <si>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</si>
  <si>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</si>
  <si>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</si>
  <si>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</si>
  <si>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</si>
  <si>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</si>
  <si>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</si>
  <si>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</si>
  <si>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</si>
  <si>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</si>
  <si>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</si>
  <si>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</si>
  <si>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</si>
  <si>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</si>
  <si>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</si>
  <si>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</si>
  <si>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</si>
  <si>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</si>
  <si>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</si>
  <si>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</si>
  <si>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</si>
  <si>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</si>
  <si>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</si>
  <si>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</si>
  <si>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</si>
  <si>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</si>
  <si>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</si>
  <si>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</si>
  <si>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</si>
  <si>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</si>
  <si>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</si>
  <si>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</si>
  <si>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</si>
  <si>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</si>
  <si>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</si>
  <si>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</si>
  <si>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</si>
  <si>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</si>
  <si>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</si>
  <si>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</si>
  <si>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</si>
  <si>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</si>
  <si>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</si>
  <si>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</si>
  <si>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</si>
  <si>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</si>
  <si>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</si>
  <si>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</si>
  <si>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</si>
  <si>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</si>
  <si>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</si>
  <si>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</si>
  <si>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</si>
  <si>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</si>
  <si>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</si>
  <si>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</si>
  <si>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</si>
  <si>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</si>
  <si>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</si>
  <si>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</si>
  <si>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</si>
  <si>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</si>
  <si>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</si>
  <si>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</si>
  <si>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</si>
  <si>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</si>
  <si>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</si>
  <si>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</si>
  <si>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</si>
  <si>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</si>
  <si>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</si>
  <si>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</si>
  <si>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</si>
  <si>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</si>
  <si>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</si>
  <si>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</si>
  <si>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</si>
  <si>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</si>
  <si>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</si>
  <si>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</si>
  <si>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</si>
  <si>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</si>
  <si>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</si>
  <si>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</si>
  <si>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</si>
  <si>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</si>
  <si>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</si>
  <si>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</si>
  <si>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</si>
  <si>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</si>
  <si>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</si>
  <si>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</si>
  <si>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</si>
  <si>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</si>
  <si>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</si>
  <si>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</si>
  <si>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</si>
  <si>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</si>
  <si>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</si>
  <si>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</si>
  <si>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</si>
  <si>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</si>
  <si>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</si>
  <si>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</si>
  <si>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</si>
  <si>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</si>
  <si>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</si>
  <si>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</si>
  <si>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</si>
  <si>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</si>
  <si>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</si>
  <si>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</si>
  <si>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</si>
  <si>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</si>
  <si>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</si>
  <si>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</si>
  <si>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</si>
  <si>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</si>
  <si>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</si>
  <si>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</si>
  <si>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</si>
  <si>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</si>
  <si>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</si>
  <si>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</si>
  <si>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</si>
  <si>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</si>
  <si>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</si>
  <si>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</si>
  <si>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</si>
  <si>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</si>
  <si>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</si>
  <si>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</si>
  <si>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</si>
  <si>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</si>
  <si>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</si>
  <si>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</si>
  <si>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</si>
  <si>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</si>
  <si>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</si>
  <si>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</si>
  <si>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</si>
  <si>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</si>
  <si>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</si>
  <si>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</si>
  <si>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</si>
  <si>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</si>
  <si>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</si>
  <si>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</si>
  <si>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</si>
  <si>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</si>
  <si>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</si>
  <si>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</si>
  <si>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</si>
  <si>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</si>
  <si>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</si>
  <si>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</si>
  <si>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</si>
  <si>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</si>
  <si>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</si>
  <si>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</si>
  <si>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</si>
  <si>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</si>
  <si>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</si>
  <si>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</si>
  <si>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</si>
  <si>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</si>
  <si>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</si>
  <si>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</si>
  <si>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</si>
  <si>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</si>
  <si>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</si>
  <si>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</si>
  <si>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</si>
  <si>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</si>
  <si>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</si>
  <si>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</si>
  <si>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</si>
  <si>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</si>
  <si>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</si>
  <si>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</si>
  <si>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</si>
  <si>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</si>
  <si>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</si>
  <si>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</si>
  <si>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</si>
  <si>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</si>
  <si>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</si>
  <si>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</si>
  <si>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</si>
  <si>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</si>
  <si>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</si>
  <si>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</si>
  <si>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</si>
  <si>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</si>
  <si>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</si>
  <si>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</si>
  <si>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</si>
  <si>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</si>
  <si>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</si>
  <si>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</si>
  <si>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</si>
  <si>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</si>
  <si>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</si>
  <si>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</si>
  <si>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</si>
  <si>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</si>
  <si>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</si>
  <si>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</si>
  <si>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</si>
  <si>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</si>
  <si>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</si>
  <si>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</si>
  <si>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</si>
  <si>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</si>
  <si>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</si>
  <si>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</si>
  <si>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</si>
  <si>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</si>
  <si>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</si>
  <si>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</si>
  <si>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</si>
  <si>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</si>
  <si>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</si>
  <si>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</si>
  <si>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</si>
  <si>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</si>
  <si>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</si>
  <si>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</si>
  <si>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</si>
  <si>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</si>
  <si>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</si>
  <si>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</si>
  <si>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</si>
  <si>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</si>
  <si>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</si>
  <si>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</si>
  <si>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</si>
  <si>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</si>
  <si>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</si>
  <si>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</si>
  <si>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</si>
  <si>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</si>
  <si>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</si>
  <si>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</si>
  <si>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</si>
  <si>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</si>
  <si>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</si>
  <si>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</si>
  <si>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</si>
  <si>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</si>
  <si>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</si>
  <si>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</si>
  <si>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</si>
  <si>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</si>
  <si>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</si>
  <si>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</si>
  <si>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</si>
  <si>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</si>
  <si>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</si>
  <si>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</si>
  <si>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</si>
  <si>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</si>
  <si>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</si>
  <si>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</si>
  <si>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</si>
  <si>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</si>
  <si>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</si>
  <si>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</si>
  <si>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</si>
  <si>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</si>
  <si>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</si>
  <si>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</si>
  <si>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</si>
  <si>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</si>
  <si>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</si>
  <si>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</si>
  <si>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</si>
  <si>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</si>
  <si>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</si>
  <si>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</si>
  <si>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</si>
  <si>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</si>
  <si>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</si>
  <si>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</si>
  <si>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</si>
  <si>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</si>
  <si>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</si>
  <si>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</si>
  <si>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</si>
  <si>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</si>
  <si>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</si>
  <si>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</si>
  <si>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</si>
  <si>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</si>
  <si>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</si>
  <si>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</si>
  <si>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</si>
  <si>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</si>
  <si>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</si>
  <si>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</si>
  <si>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</si>
  <si>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</si>
  <si>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</si>
  <si>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</si>
  <si>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</si>
  <si>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</si>
  <si>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</si>
  <si>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</si>
  <si>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</si>
  <si>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</si>
  <si>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</si>
  <si>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</si>
  <si>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</si>
  <si>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</si>
  <si>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</si>
  <si>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</si>
  <si>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</si>
  <si>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</si>
  <si>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</si>
  <si>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</si>
  <si>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</si>
  <si>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</si>
  <si>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</si>
  <si>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</si>
  <si>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</si>
  <si>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</si>
  <si>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</si>
  <si>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</si>
  <si>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</si>
  <si>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</si>
  <si>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</si>
  <si>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</si>
  <si>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</si>
  <si>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</si>
  <si>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</si>
  <si>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</si>
  <si>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</si>
  <si>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</si>
  <si>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</si>
  <si>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</si>
  <si>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</si>
  <si>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</si>
  <si>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</si>
  <si>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</si>
  <si>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</si>
  <si>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</si>
  <si>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</si>
  <si>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</si>
  <si>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</si>
  <si>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</si>
  <si>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</si>
  <si>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</si>
  <si>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</si>
  <si>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</si>
  <si>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</si>
  <si>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</si>
  <si>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</si>
  <si>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</si>
  <si>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</si>
  <si>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</si>
  <si>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</si>
  <si>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</si>
  <si>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</si>
  <si>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</si>
  <si>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</si>
  <si>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</si>
  <si>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</si>
  <si>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</si>
  <si>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</si>
  <si>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</si>
  <si>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</si>
  <si>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</si>
  <si>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</si>
  <si>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</si>
  <si>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</si>
  <si>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</si>
  <si>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</si>
  <si>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</si>
  <si>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</si>
  <si>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</si>
  <si>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</si>
  <si>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</si>
  <si>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</si>
  <si>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</si>
  <si>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</si>
  <si>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</si>
  <si>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</si>
  <si>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</si>
  <si>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</si>
  <si>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</si>
  <si>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</si>
  <si>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</si>
  <si>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</si>
  <si>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</si>
  <si>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</si>
  <si>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</si>
  <si>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</si>
  <si>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</si>
  <si>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</si>
  <si>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</si>
  <si>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</si>
  <si>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</si>
  <si>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</si>
  <si>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</si>
  <si>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</si>
  <si>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</si>
  <si>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</si>
  <si>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</si>
  <si>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</si>
  <si>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</si>
  <si>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</si>
  <si>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</si>
  <si>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</si>
  <si>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</si>
  <si>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</si>
  <si>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</si>
  <si>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</si>
  <si>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</si>
  <si>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</si>
  <si>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</si>
  <si>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</si>
  <si>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</si>
  <si>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</si>
  <si>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</si>
  <si>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</si>
  <si>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</si>
  <si>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</si>
  <si>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</si>
  <si>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</si>
  <si>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</si>
  <si>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</si>
  <si>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</si>
  <si>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</si>
  <si>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</si>
  <si>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</si>
  <si>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</si>
  <si>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</si>
  <si>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</si>
  <si>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</si>
  <si>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</si>
  <si>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</si>
  <si>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</si>
  <si>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</si>
  <si>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</si>
  <si>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</si>
  <si>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</si>
  <si>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</si>
  <si>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</si>
  <si>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</si>
  <si>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</si>
  <si>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</si>
  <si>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</si>
  <si>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</si>
  <si>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</si>
  <si>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</si>
  <si>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</si>
  <si>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</si>
  <si>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</si>
  <si>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</si>
  <si>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</si>
  <si>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</si>
  <si>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</si>
  <si>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</si>
  <si>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</si>
  <si>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</si>
  <si>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</si>
  <si>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</si>
  <si>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</si>
  <si>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</si>
  <si>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</si>
  <si>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</si>
  <si>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</si>
  <si>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</si>
  <si>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</si>
  <si>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</si>
  <si>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</si>
  <si>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</si>
  <si>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</si>
  <si>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</si>
  <si>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</si>
  <si>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</si>
  <si>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</si>
  <si>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</si>
  <si>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</si>
  <si>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</si>
  <si>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</si>
  <si>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</si>
  <si>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</si>
  <si>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</si>
  <si>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</si>
  <si>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</si>
  <si>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</si>
  <si>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</si>
  <si>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</si>
  <si>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</si>
  <si>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</si>
  <si>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</si>
  <si>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</si>
  <si>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</si>
  <si>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</si>
  <si>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</si>
  <si>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</si>
  <si>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</si>
  <si>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</si>
  <si>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</si>
  <si>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</si>
  <si>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</si>
  <si>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</si>
  <si>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</si>
  <si>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</si>
  <si>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</si>
  <si>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</si>
  <si>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</si>
  <si>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</si>
  <si>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</si>
  <si>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</si>
  <si>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</si>
  <si>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</si>
  <si>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</si>
  <si>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</si>
  <si>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</si>
  <si>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</si>
  <si>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</si>
  <si>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</si>
  <si>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</si>
  <si>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</si>
  <si>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</si>
  <si>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</si>
  <si>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</si>
  <si>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</si>
  <si>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</si>
  <si>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</si>
  <si>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</si>
  <si>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</si>
  <si>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</si>
  <si>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</si>
  <si>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</si>
  <si>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</si>
  <si>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</si>
  <si>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</si>
  <si>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</si>
  <si>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</si>
  <si>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</si>
  <si>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</si>
  <si>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</si>
  <si>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</si>
  <si>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</si>
  <si>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</si>
  <si>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</si>
  <si>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</si>
  <si>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</si>
  <si>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</si>
  <si>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</si>
  <si>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</si>
  <si>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</si>
  <si>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</si>
  <si>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</si>
  <si>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</si>
  <si>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</si>
  <si>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</si>
  <si>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</si>
  <si>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</si>
  <si>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</si>
  <si>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</si>
  <si>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</si>
  <si>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</si>
  <si>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</si>
  <si>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</si>
  <si>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</si>
  <si>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</si>
  <si>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</si>
  <si>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</si>
  <si>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</si>
  <si>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</si>
  <si>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</si>
  <si>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</si>
  <si>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</si>
  <si>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</si>
  <si>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</si>
  <si>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</si>
  <si>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</si>
  <si>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</si>
  <si>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</si>
  <si>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</si>
  <si>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</si>
  <si>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</si>
  <si>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</si>
  <si>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</si>
  <si>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</si>
  <si>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</si>
  <si>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</si>
  <si>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</si>
  <si>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</si>
  <si>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</si>
  <si>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</si>
  <si>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</si>
  <si>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</si>
  <si>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</si>
  <si>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</si>
  <si>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</si>
  <si>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</si>
  <si>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</si>
  <si>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</si>
  <si>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</si>
  <si>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</si>
  <si>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</si>
  <si>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</si>
  <si>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</si>
  <si>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</si>
  <si>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</si>
  <si>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</si>
  <si>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</si>
  <si>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</si>
  <si>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</si>
  <si>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</si>
  <si>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</si>
  <si>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</si>
  <si>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</si>
  <si>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</si>
  <si>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</si>
  <si>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</si>
  <si>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</si>
  <si>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</si>
  <si>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</si>
  <si>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</si>
  <si>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</si>
  <si>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</si>
  <si>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</si>
  <si>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</si>
  <si>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</si>
  <si>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</si>
  <si>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</si>
  <si>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</si>
  <si>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</si>
  <si>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</si>
  <si>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</si>
  <si>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</si>
  <si>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</si>
  <si>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</si>
  <si>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</si>
  <si>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</si>
  <si>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</si>
  <si>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</si>
  <si>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</si>
  <si>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</si>
  <si>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</si>
  <si>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</si>
  <si>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</si>
  <si>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</si>
  <si>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</si>
  <si>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</si>
  <si>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</si>
  <si>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</si>
  <si>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</si>
  <si>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</si>
  <si>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</si>
  <si>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</si>
  <si>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</si>
  <si>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</si>
  <si>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</si>
  <si>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</si>
  <si>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</si>
  <si>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</si>
  <si>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</si>
  <si>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</si>
  <si>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</si>
  <si>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</si>
  <si>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</si>
  <si>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</si>
  <si>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</si>
  <si>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</si>
  <si>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</si>
  <si>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</si>
  <si>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</si>
  <si>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</si>
  <si>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</si>
  <si>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</si>
  <si>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</si>
  <si>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</si>
  <si>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</si>
  <si>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</si>
  <si>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</si>
  <si>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</si>
  <si>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</si>
  <si>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</si>
  <si>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</si>
  <si>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</si>
  <si>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</si>
  <si>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</si>
  <si>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</si>
  <si>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</si>
  <si>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</si>
  <si>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</si>
  <si>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</si>
  <si>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</si>
  <si>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</si>
  <si>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</si>
  <si>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</si>
  <si>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</si>
  <si>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</si>
  <si>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</si>
  <si>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</si>
  <si>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</si>
  <si>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</si>
  <si>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</si>
  <si>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</si>
  <si>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</si>
  <si>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</si>
  <si>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</si>
  <si>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</si>
  <si>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</si>
  <si>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</si>
  <si>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</si>
  <si>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</si>
  <si>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</si>
  <si>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</si>
  <si>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</si>
  <si>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</si>
  <si>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</si>
  <si>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</si>
  <si>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</si>
  <si>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</si>
  <si>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</si>
  <si>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</si>
  <si>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</si>
  <si>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</si>
  <si>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</si>
  <si>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</si>
  <si>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</si>
  <si>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</si>
  <si>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</si>
  <si>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</si>
  <si>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</si>
  <si>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</si>
  <si>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</si>
  <si>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</si>
  <si>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</si>
  <si>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</si>
  <si>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</si>
  <si>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</si>
  <si>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</si>
  <si>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</si>
  <si>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</si>
  <si>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</si>
  <si>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</si>
  <si>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</si>
  <si>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</si>
  <si>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</si>
  <si>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</si>
  <si>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</si>
  <si>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</si>
  <si>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</si>
  <si>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</si>
  <si>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</si>
  <si>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</si>
  <si>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</si>
  <si>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</si>
  <si>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</si>
  <si>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</si>
  <si>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</si>
  <si>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</si>
  <si>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</si>
  <si>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</si>
  <si>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</si>
  <si>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</si>
  <si>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</si>
  <si>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</si>
  <si>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</si>
  <si>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</si>
  <si>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</si>
  <si>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</si>
  <si>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</si>
  <si>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</si>
  <si>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</si>
  <si>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</si>
  <si>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</si>
  <si>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</si>
  <si>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</si>
  <si>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</si>
  <si>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</si>
  <si>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</si>
  <si>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</si>
  <si>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</si>
  <si>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</si>
  <si>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</si>
  <si>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</si>
  <si>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</si>
  <si>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</si>
  <si>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</si>
  <si>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</si>
  <si>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</si>
  <si>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</si>
  <si>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</si>
  <si>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</si>
  <si>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</si>
  <si>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</si>
  <si>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</si>
  <si>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</si>
  <si>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</si>
  <si>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</si>
  <si>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</si>
  <si>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</si>
  <si>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</si>
  <si>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</si>
  <si>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</si>
  <si>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</si>
  <si>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</si>
  <si>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</si>
  <si>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</si>
  <si>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</si>
  <si>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</si>
  <si>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</si>
  <si>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</si>
  <si>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</si>
  <si>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</si>
  <si>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</si>
  <si>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</si>
  <si>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</si>
  <si>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</si>
  <si>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</si>
  <si>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</si>
  <si>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</si>
  <si>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</si>
  <si>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</si>
  <si>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</si>
  <si>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</si>
  <si>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</si>
  <si>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</si>
  <si>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</si>
  <si>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</si>
  <si>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</si>
  <si>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</si>
  <si>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</si>
  <si>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</si>
  <si>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</si>
  <si>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</si>
  <si>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</si>
  <si>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</si>
  <si>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</si>
  <si>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</si>
  <si>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</si>
  <si>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</si>
  <si>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</si>
  <si>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</si>
  <si>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</si>
  <si>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</si>
  <si>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</si>
  <si>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</si>
  <si>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</si>
  <si>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</si>
  <si>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</si>
  <si>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</si>
  <si>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</si>
  <si>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</si>
  <si>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</si>
  <si>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</si>
  <si>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</si>
  <si>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</si>
  <si>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</si>
  <si>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</si>
  <si>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</si>
  <si>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</si>
  <si>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</si>
  <si>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</si>
  <si>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</si>
  <si>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</si>
  <si>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</si>
  <si>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</si>
  <si>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</si>
  <si>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</si>
  <si>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</si>
  <si>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</si>
  <si>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</si>
  <si>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</si>
  <si>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</si>
  <si>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</si>
  <si>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</si>
  <si>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</si>
  <si>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</si>
  <si>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</si>
  <si>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</si>
  <si>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</si>
  <si>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</si>
  <si>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</si>
  <si>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</si>
  <si>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</si>
  <si>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</si>
  <si>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</si>
  <si>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</si>
  <si>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</si>
  <si>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</si>
  <si>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</si>
  <si>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</si>
  <si>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</si>
  <si>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</si>
  <si>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</si>
  <si>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</si>
  <si>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</si>
  <si>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</si>
  <si>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</si>
  <si>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</si>
  <si>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</si>
  <si>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</si>
  <si>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</si>
  <si>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</si>
  <si>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</si>
  <si>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</si>
  <si>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</si>
  <si>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</si>
  <si>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</si>
  <si>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</si>
  <si>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</si>
  <si>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</si>
  <si>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</si>
  <si>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</si>
  <si>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</si>
  <si>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</si>
  <si>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</si>
  <si>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</si>
  <si>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</si>
  <si>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</si>
  <si>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</si>
  <si>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</si>
  <si>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</si>
  <si>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</si>
  <si>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</si>
  <si>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</si>
  <si>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</si>
  <si>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</si>
  <si>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</si>
  <si>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</si>
  <si>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</si>
  <si>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</si>
  <si>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</si>
  <si>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</si>
  <si>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</si>
  <si>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</si>
  <si>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</si>
  <si>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</si>
  <si>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</si>
  <si>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</si>
  <si>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</si>
  <si>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</si>
  <si>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</si>
  <si>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</si>
  <si>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</si>
  <si>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</si>
  <si>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</si>
  <si>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</si>
  <si>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</si>
  <si>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</si>
  <si>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</si>
  <si>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</si>
  <si>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</si>
  <si>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</si>
  <si>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</si>
  <si>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</si>
  <si>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</si>
  <si>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</si>
  <si>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</si>
  <si>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</si>
  <si>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</si>
  <si>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</si>
  <si>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</si>
  <si>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</si>
  <si>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</si>
  <si>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</si>
  <si>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</si>
  <si>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</si>
  <si>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</si>
  <si>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</si>
  <si>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</si>
  <si>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</si>
  <si>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</si>
  <si>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</si>
  <si>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</si>
  <si>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</si>
  <si>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</si>
  <si>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</si>
  <si>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</si>
  <si>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</si>
  <si>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</si>
  <si>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</si>
  <si>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</si>
  <si>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</si>
  <si>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</si>
  <si>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</si>
  <si>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</si>
  <si>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</si>
  <si>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</si>
  <si>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</si>
  <si>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</si>
  <si>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</si>
  <si>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</si>
  <si>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</si>
  <si>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</si>
  <si>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</si>
  <si>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</si>
  <si>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</si>
  <si>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</si>
  <si>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</si>
  <si>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</si>
  <si>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</si>
  <si>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</si>
  <si>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</si>
  <si>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</si>
  <si>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</si>
  <si>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</si>
  <si>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</si>
  <si>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</si>
  <si>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</si>
  <si>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</si>
  <si>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</si>
  <si>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</si>
  <si>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</si>
  <si>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</si>
  <si>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</si>
  <si>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</si>
  <si>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</si>
  <si>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</si>
  <si>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</si>
  <si>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</si>
  <si>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</si>
  <si>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</si>
  <si>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</si>
  <si>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</si>
  <si>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</si>
  <si>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</si>
  <si>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</si>
  <si>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</si>
  <si>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</si>
  <si>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</si>
  <si>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</si>
  <si>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</si>
  <si>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</si>
  <si>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</si>
  <si>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</si>
  <si>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</si>
  <si>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</si>
  <si>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</si>
  <si>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</si>
  <si>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</si>
  <si>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</si>
  <si>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</si>
  <si>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</si>
  <si>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</si>
  <si>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</si>
  <si>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</si>
  <si>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</si>
  <si>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</si>
  <si>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</si>
  <si>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</si>
  <si>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</si>
  <si>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</si>
  <si>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</si>
  <si>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</si>
  <si>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</si>
  <si>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</si>
  <si>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</si>
  <si>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</si>
  <si>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</si>
  <si>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</si>
  <si>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</si>
  <si>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</si>
  <si>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</si>
  <si>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</si>
  <si>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</si>
  <si>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</si>
  <si>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</si>
  <si>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</si>
  <si>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</si>
  <si>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</si>
  <si>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</si>
  <si>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</si>
  <si>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</si>
  <si>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</si>
  <si>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</si>
  <si>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</si>
  <si>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</si>
  <si>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</si>
  <si>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</si>
  <si>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</si>
  <si>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</si>
  <si>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</si>
  <si>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</si>
  <si>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</si>
  <si>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</si>
  <si>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</si>
  <si>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</si>
  <si>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</si>
  <si>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</si>
  <si>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</si>
  <si>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</si>
  <si>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</si>
  <si>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</si>
  <si>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</si>
  <si>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</si>
  <si>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</si>
  <si>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</si>
  <si>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</si>
  <si>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</si>
  <si>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</si>
  <si>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</si>
  <si>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</si>
  <si>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</si>
  <si>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</si>
  <si>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</si>
  <si>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</si>
  <si>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</si>
  <si>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</si>
  <si>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</si>
  <si>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</si>
  <si>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</si>
  <si>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</si>
  <si>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</si>
  <si>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</si>
  <si>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</si>
  <si>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</si>
  <si>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</si>
  <si>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</si>
  <si>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</si>
  <si>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</si>
  <si>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</si>
  <si>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</si>
  <si>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</si>
  <si>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</si>
  <si>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</si>
  <si>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</si>
  <si>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</si>
  <si>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</si>
  <si>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</si>
  <si>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</si>
  <si>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</si>
  <si>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</si>
  <si>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</si>
  <si>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</si>
  <si>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</si>
  <si>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</si>
  <si>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</si>
  <si>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</si>
  <si>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</si>
  <si>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</si>
  <si>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</si>
  <si>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</si>
  <si>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</si>
  <si>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</si>
  <si>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</si>
  <si>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</si>
  <si>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</si>
  <si>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</si>
  <si>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</si>
  <si>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</si>
  <si>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</si>
  <si>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</si>
  <si>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</si>
  <si>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</si>
  <si>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</si>
  <si>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</si>
  <si>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</si>
  <si>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</si>
  <si>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</si>
  <si>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</si>
  <si>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</si>
  <si>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</si>
  <si>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</si>
  <si>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</si>
  <si>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</si>
  <si>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</si>
  <si>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</si>
  <si>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</si>
  <si>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</si>
  <si>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</si>
  <si>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</si>
  <si>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</si>
  <si>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</si>
  <si>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</si>
  <si>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</si>
  <si>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</si>
  <si>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</si>
  <si>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</si>
  <si>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</si>
  <si>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</si>
  <si>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</si>
  <si>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</si>
  <si>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</si>
  <si>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</si>
  <si>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</si>
  <si>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</si>
  <si>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</si>
  <si>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</si>
  <si>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</si>
  <si>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</si>
  <si>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</si>
  <si>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</si>
  <si>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</si>
  <si>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</si>
  <si>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</si>
  <si>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</si>
  <si>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</si>
  <si>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</si>
  <si>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</si>
  <si>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</si>
  <si>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</si>
  <si>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</si>
  <si>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</si>
  <si>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</si>
  <si>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</si>
  <si>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</si>
  <si>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</si>
  <si>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</si>
  <si>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</si>
  <si>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</si>
  <si>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</si>
  <si>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</si>
  <si>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</si>
  <si>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</si>
  <si>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</si>
  <si>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</si>
  <si>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</si>
  <si>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</si>
  <si>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</si>
  <si>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</si>
  <si>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</si>
  <si>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</si>
  <si>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</si>
  <si>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</si>
  <si>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</si>
  <si>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</si>
  <si>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</si>
  <si>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</si>
  <si>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</si>
  <si>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</si>
  <si>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</si>
  <si>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</si>
  <si>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</si>
  <si>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</si>
  <si>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</si>
  <si>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</si>
  <si>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</si>
  <si>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</si>
  <si>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</si>
  <si>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</si>
  <si>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</si>
  <si>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</si>
  <si>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</si>
  <si>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</si>
  <si>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</si>
  <si>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</si>
  <si>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</si>
  <si>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</si>
  <si>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</si>
  <si>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</si>
  <si>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</si>
  <si>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</si>
  <si>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</si>
  <si>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</si>
  <si>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</si>
  <si>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</si>
  <si>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</si>
  <si>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</si>
  <si>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</si>
  <si>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</si>
  <si>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</si>
  <si>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</si>
  <si>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</si>
  <si>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</si>
  <si>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</si>
  <si>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</si>
  <si>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</si>
  <si>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</si>
  <si>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</si>
  <si>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</si>
  <si>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</si>
  <si>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</si>
  <si>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</si>
  <si>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</si>
  <si>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</si>
  <si>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</si>
  <si>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</si>
  <si>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</si>
  <si>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</si>
  <si>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</si>
  <si>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</si>
  <si>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</si>
  <si>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</si>
  <si>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</si>
  <si>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</si>
  <si>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</si>
  <si>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</si>
  <si>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</si>
  <si>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</si>
  <si>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</si>
  <si>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</si>
  <si>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</si>
  <si>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</si>
  <si>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</si>
  <si>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</si>
  <si>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</si>
  <si>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</si>
  <si>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</si>
  <si>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</si>
  <si>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</si>
  <si>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</si>
  <si>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</si>
  <si>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</si>
  <si>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</si>
  <si>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</si>
  <si>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</si>
  <si>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</si>
  <si>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</si>
  <si>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</si>
  <si>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</si>
  <si>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</si>
  <si>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</si>
  <si>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</si>
  <si>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</si>
  <si>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</si>
  <si>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</si>
  <si>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</si>
  <si>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</si>
  <si>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</si>
  <si>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</si>
  <si>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</si>
  <si>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</si>
  <si>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</si>
  <si>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</si>
  <si>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</si>
  <si>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</si>
  <si>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</si>
  <si>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</si>
  <si>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</si>
  <si>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</si>
  <si>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</si>
  <si>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</si>
  <si>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</si>
  <si>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</si>
  <si>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</si>
  <si>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</si>
  <si>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</si>
  <si>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</si>
  <si>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</si>
  <si>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</si>
  <si>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</si>
  <si>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</si>
  <si>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</si>
  <si>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</si>
  <si>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</si>
  <si>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</si>
  <si>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</si>
  <si>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</si>
  <si>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</si>
  <si>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</si>
  <si>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</si>
  <si>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</si>
  <si>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</si>
  <si>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</si>
  <si>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</si>
  <si>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</si>
  <si>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</si>
  <si>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</si>
  <si>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</si>
  <si>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</si>
  <si>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</si>
  <si>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</si>
  <si>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</si>
  <si>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</si>
  <si>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</si>
  <si>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</si>
  <si>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</si>
  <si>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</si>
  <si>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</si>
  <si>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</si>
  <si>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</si>
  <si>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</si>
  <si>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</si>
  <si>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</si>
  <si>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</si>
  <si>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</si>
  <si>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</si>
  <si>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</si>
  <si>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</si>
  <si>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</si>
  <si>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</si>
  <si>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</si>
  <si>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</si>
  <si>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</si>
  <si>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</si>
  <si>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</si>
  <si>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</si>
  <si>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</si>
  <si>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</si>
  <si>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</si>
  <si>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</si>
  <si>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</si>
  <si>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</si>
  <si>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</si>
  <si>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</si>
  <si>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</si>
  <si>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</si>
  <si>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</si>
  <si>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</si>
  <si>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</si>
  <si>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</si>
  <si>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</si>
  <si>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</si>
  <si>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</si>
  <si>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</si>
  <si>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</si>
  <si>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</si>
  <si>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</si>
  <si>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</si>
  <si>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</si>
  <si>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</si>
  <si>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</si>
  <si>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</si>
  <si>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</si>
  <si>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</si>
  <si>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</si>
  <si>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</si>
  <si>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</si>
  <si>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</si>
  <si>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</si>
  <si>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</si>
  <si>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</si>
  <si>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</si>
  <si>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</si>
  <si>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</si>
  <si>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</si>
  <si>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</si>
  <si>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</si>
  <si>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</si>
  <si>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</si>
  <si>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</si>
  <si>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</si>
  <si>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</si>
  <si>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</si>
  <si>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</si>
  <si>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</si>
  <si>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</si>
  <si>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</si>
  <si>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</si>
  <si>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</si>
  <si>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</si>
  <si>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</si>
  <si>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</si>
  <si>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</si>
  <si>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</si>
  <si>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</si>
  <si>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</si>
  <si>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</si>
  <si>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</si>
  <si>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</si>
  <si>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</si>
  <si>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</si>
  <si>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</si>
  <si>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</si>
  <si>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</si>
  <si>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</si>
  <si>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</si>
  <si>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</si>
  <si>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</si>
  <si>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</si>
  <si>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</si>
  <si>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</si>
  <si>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</si>
  <si>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</si>
  <si>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</si>
  <si>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</si>
  <si>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</si>
  <si>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</si>
  <si>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</si>
  <si>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</si>
  <si>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</si>
  <si>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</si>
  <si>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</si>
  <si>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</si>
  <si>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</si>
  <si>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</si>
  <si>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</si>
  <si>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</si>
  <si>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</si>
  <si>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</si>
  <si>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</si>
  <si>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</si>
  <si>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</si>
  <si>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</si>
  <si>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</si>
  <si>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</si>
  <si>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</si>
  <si>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</si>
  <si>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</si>
  <si>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</si>
  <si>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</si>
  <si>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</si>
  <si>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</si>
  <si>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</si>
  <si>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</si>
  <si>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</si>
  <si>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</si>
  <si>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</si>
  <si>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</si>
  <si>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</si>
  <si>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</si>
  <si>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</si>
  <si>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</si>
  <si>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</si>
  <si>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</si>
  <si>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</si>
  <si>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</si>
  <si>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</si>
  <si>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</si>
  <si>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</si>
  <si>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</si>
  <si>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</si>
  <si>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</si>
  <si>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</si>
  <si>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</si>
  <si>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</si>
  <si>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</si>
  <si>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</si>
  <si>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</si>
  <si>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</si>
  <si>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</si>
  <si>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</si>
  <si>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</si>
  <si>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</si>
  <si>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</si>
  <si>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</si>
  <si>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</si>
  <si>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</si>
  <si>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</si>
  <si>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</si>
  <si>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</si>
  <si>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</si>
  <si>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</si>
  <si>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</si>
  <si>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</si>
  <si>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</si>
  <si>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</si>
  <si>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</si>
  <si>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</si>
  <si>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</si>
  <si>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</si>
  <si>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</si>
  <si>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</si>
  <si>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</si>
  <si>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</si>
  <si>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</si>
  <si>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</si>
  <si>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</si>
  <si>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</si>
  <si>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</si>
  <si>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</si>
  <si>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</si>
  <si>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</si>
  <si>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</si>
  <si>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</si>
  <si>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</si>
  <si>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</si>
  <si>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</si>
  <si>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</si>
  <si>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</si>
  <si>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</si>
  <si>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</si>
  <si>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</si>
  <si>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</si>
  <si>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</si>
  <si>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</si>
  <si>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</si>
  <si>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</si>
  <si>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</si>
  <si>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</si>
  <si>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</si>
  <si>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</si>
  <si>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</si>
  <si>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</si>
  <si>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</si>
  <si>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</si>
  <si>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</si>
  <si>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</si>
  <si>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</si>
  <si>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</si>
  <si>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</si>
  <si>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</si>
  <si>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</si>
  <si>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</si>
  <si>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</si>
  <si>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</si>
  <si>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</si>
  <si>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</si>
  <si>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</si>
  <si>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</si>
  <si>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</si>
  <si>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</si>
  <si>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</si>
  <si>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</si>
  <si>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</si>
  <si>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</si>
  <si>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</si>
  <si>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</si>
  <si>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</si>
  <si>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</si>
  <si>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</si>
  <si>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</si>
  <si>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</si>
  <si>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</si>
  <si>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</si>
  <si>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</si>
  <si>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</si>
  <si>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</si>
  <si>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</si>
  <si>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</si>
  <si>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</si>
  <si>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</si>
  <si>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</si>
  <si>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</si>
  <si>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</si>
  <si>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</si>
  <si>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</si>
  <si>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</si>
  <si>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</si>
  <si>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</si>
  <si>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</si>
  <si>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</si>
  <si>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</si>
  <si>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</si>
  <si>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</si>
  <si>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</si>
  <si>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</si>
  <si>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</si>
  <si>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</si>
  <si>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</si>
  <si>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</si>
  <si>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</si>
  <si>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</si>
  <si>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</si>
  <si>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</si>
  <si>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</si>
  <si>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</si>
  <si>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</si>
  <si>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</si>
  <si>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</si>
  <si>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</si>
  <si>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</si>
  <si>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</si>
  <si>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</si>
  <si>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</si>
  <si>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</si>
  <si>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</si>
  <si>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</si>
  <si>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</si>
  <si>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</si>
  <si>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</si>
  <si>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</si>
  <si>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</si>
  <si>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</si>
  <si>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</si>
  <si>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</si>
  <si>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</si>
  <si>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</si>
  <si>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</si>
  <si>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</si>
  <si>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</si>
  <si>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</si>
  <si>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</si>
  <si>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</si>
  <si>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</si>
  <si>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</si>
  <si>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</si>
  <si>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</si>
  <si>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</si>
  <si>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</si>
  <si>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</si>
  <si>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</si>
  <si>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</si>
  <si>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</si>
  <si>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</si>
  <si>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</si>
  <si>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</si>
  <si>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</si>
  <si>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</si>
  <si>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</si>
  <si>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</si>
  <si>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</si>
  <si>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</si>
  <si>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</si>
  <si>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</si>
  <si>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</si>
  <si>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</si>
  <si>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</si>
  <si>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</si>
  <si>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</si>
  <si>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</si>
  <si>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</si>
  <si>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</si>
  <si>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</si>
  <si>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</si>
  <si>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</si>
  <si>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</si>
  <si>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</si>
  <si>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</si>
  <si>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</si>
  <si>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</si>
  <si>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</si>
  <si>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</si>
  <si>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</si>
  <si>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</si>
  <si>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</si>
  <si>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</si>
  <si>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</si>
  <si>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</si>
  <si>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</si>
  <si>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</si>
  <si>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</si>
  <si>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</si>
  <si>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</si>
  <si>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</si>
  <si>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</si>
  <si>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</si>
  <si>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</si>
  <si>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</si>
  <si>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</si>
  <si>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</si>
  <si>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</si>
  <si>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</si>
  <si>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</si>
  <si>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</si>
  <si>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</si>
  <si>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</si>
  <si>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</si>
  <si>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</si>
  <si>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</si>
  <si>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</si>
  <si>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</si>
  <si>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</si>
  <si>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</si>
  <si>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</si>
  <si>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</si>
  <si>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</si>
  <si>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</si>
  <si>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</si>
  <si>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</si>
  <si>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</si>
  <si>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</si>
  <si>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</si>
  <si>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</si>
  <si>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</si>
  <si>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</si>
  <si>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</si>
  <si>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</si>
  <si>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</si>
  <si>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</si>
  <si>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</si>
  <si>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</si>
  <si>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</si>
  <si>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</si>
  <si>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</si>
  <si>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</si>
  <si>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</si>
  <si>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</si>
  <si>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</si>
  <si>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</si>
  <si>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</si>
  <si>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</si>
  <si>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</si>
  <si>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</si>
  <si>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</si>
  <si>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</si>
  <si>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</si>
  <si>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</si>
  <si>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</si>
  <si>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</si>
  <si>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</si>
  <si>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</si>
  <si>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</si>
  <si>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</si>
  <si>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</si>
  <si>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</si>
  <si>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</si>
  <si>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</si>
  <si>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</si>
  <si>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</si>
  <si>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</si>
  <si>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</si>
  <si>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</si>
  <si>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</si>
  <si>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</si>
  <si>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</si>
  <si>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</si>
  <si>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</si>
  <si>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</si>
  <si>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</si>
  <si>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</si>
  <si>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</si>
  <si>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</si>
  <si>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</si>
  <si>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</si>
  <si>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</si>
  <si>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</si>
  <si>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</si>
  <si>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</si>
  <si>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</si>
  <si>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</si>
  <si>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</si>
  <si>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</si>
  <si>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</si>
  <si>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</si>
  <si>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</si>
  <si>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</si>
  <si>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</si>
  <si>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</si>
  <si>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</si>
  <si>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</si>
  <si>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</si>
  <si>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</si>
  <si>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</si>
  <si>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</si>
  <si>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</si>
  <si>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</si>
  <si>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</si>
  <si>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</si>
  <si>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</si>
  <si>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</si>
  <si>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</si>
  <si>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</si>
  <si>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</si>
  <si>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</si>
  <si>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</si>
  <si>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</si>
  <si>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</si>
  <si>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</si>
  <si>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</si>
  <si>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</si>
  <si>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</si>
  <si>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</si>
  <si>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</si>
  <si>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</si>
  <si>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</si>
  <si>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</si>
  <si>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</si>
  <si>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</si>
  <si>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</si>
  <si>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</si>
  <si>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</si>
  <si>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</si>
  <si>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</si>
  <si>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</si>
  <si>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</si>
  <si>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</si>
  <si>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</si>
  <si>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</si>
  <si>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</si>
  <si>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</si>
  <si>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</si>
  <si>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</si>
  <si>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</si>
  <si>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</si>
  <si>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</si>
  <si>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</si>
  <si>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</si>
  <si>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</si>
  <si>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</si>
  <si>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</si>
  <si>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</si>
  <si>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</si>
  <si>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</si>
  <si>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</si>
  <si>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</si>
  <si>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</si>
  <si>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</si>
  <si>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</si>
  <si>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</si>
  <si>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</si>
  <si>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</si>
  <si>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</si>
  <si>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</si>
  <si>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</si>
  <si>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</si>
  <si>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</si>
  <si>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</si>
  <si>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</si>
  <si>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</si>
  <si>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</si>
  <si>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</si>
  <si>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</si>
  <si>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</si>
  <si>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</si>
  <si>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</si>
  <si>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</si>
  <si>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</si>
  <si>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</si>
  <si>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</si>
  <si>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</si>
  <si>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</si>
  <si>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</si>
  <si>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</si>
  <si>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</si>
  <si>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</si>
  <si>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</si>
  <si>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</si>
  <si>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</si>
  <si>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</si>
  <si>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</si>
  <si>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</si>
  <si>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</si>
  <si>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</si>
  <si>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</si>
  <si>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</si>
  <si>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</si>
  <si>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</si>
  <si>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</si>
  <si>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</si>
  <si>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</si>
  <si>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</si>
  <si>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</si>
  <si>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</si>
  <si>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</si>
  <si>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</si>
  <si>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</si>
  <si>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</si>
  <si>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</si>
  <si>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</si>
  <si>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</si>
  <si>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</si>
  <si>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</si>
  <si>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</si>
  <si>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</si>
  <si>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</si>
  <si>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</si>
  <si>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</si>
  <si>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</si>
  <si>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</si>
  <si>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</si>
  <si>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</si>
  <si>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</si>
  <si>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</si>
  <si>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</si>
  <si>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</si>
  <si>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</si>
  <si>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</si>
  <si>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</si>
  <si>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</si>
  <si>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</si>
  <si>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</si>
  <si>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</si>
  <si>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</si>
  <si>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</si>
  <si>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</si>
  <si>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</si>
  <si>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</si>
  <si>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</si>
  <si>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</si>
  <si>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</si>
  <si>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</si>
  <si>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</si>
  <si>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</si>
  <si>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</si>
  <si>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</si>
  <si>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</si>
  <si>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</si>
  <si>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</si>
  <si>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</si>
  <si>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</si>
  <si>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</si>
  <si>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</si>
  <si>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</si>
  <si>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</si>
  <si>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</si>
  <si>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</si>
  <si>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</si>
  <si>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</si>
  <si>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</si>
  <si>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</si>
  <si>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</si>
  <si>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</si>
  <si>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</si>
  <si>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</si>
  <si>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</si>
  <si>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</si>
  <si>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</si>
  <si>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</si>
  <si>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</si>
  <si>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</si>
  <si>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</si>
  <si>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</si>
  <si>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</si>
  <si>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</si>
  <si>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</si>
  <si>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</si>
  <si>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</si>
  <si>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</si>
  <si>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</si>
  <si>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</si>
  <si>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</si>
  <si>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</si>
  <si>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</si>
  <si>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</si>
  <si>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</si>
  <si>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</si>
  <si>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</si>
  <si>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</si>
  <si>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</si>
  <si>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</si>
  <si>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</si>
  <si>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</si>
  <si>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</si>
  <si>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</si>
  <si>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</si>
  <si>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</si>
  <si>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</si>
  <si>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</si>
  <si>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</si>
  <si>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</si>
  <si>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</si>
  <si>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</si>
  <si>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</si>
  <si>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</si>
  <si>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</si>
  <si>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</si>
  <si>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</si>
  <si>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</si>
  <si>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</si>
  <si>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</si>
  <si>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</si>
  <si>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</si>
  <si>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</si>
  <si>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</si>
  <si>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</si>
  <si>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</si>
  <si>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</si>
  <si>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</si>
  <si>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</si>
  <si>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</si>
  <si>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</si>
  <si>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</si>
  <si>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</si>
  <si>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</si>
  <si>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</si>
  <si>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</si>
  <si>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</si>
  <si>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</si>
  <si>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</si>
  <si>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</si>
  <si>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</si>
  <si>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</si>
  <si>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</si>
  <si>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</si>
  <si>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</si>
  <si>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</si>
  <si>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</si>
  <si>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</si>
  <si>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</si>
  <si>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</si>
  <si>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</si>
  <si>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</si>
  <si>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</si>
  <si>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</si>
  <si>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</si>
  <si>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</si>
  <si>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</si>
  <si>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</si>
  <si>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</si>
  <si>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</si>
  <si>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</si>
  <si>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</si>
  <si>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</si>
  <si>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</si>
  <si>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</si>
  <si>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</si>
  <si>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</si>
  <si>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</si>
  <si>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</si>
  <si>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</si>
  <si>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</si>
  <si>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</si>
  <si>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</si>
  <si>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</si>
  <si>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</si>
  <si>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</si>
  <si>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</si>
  <si>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</si>
  <si>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</si>
  <si>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</si>
  <si>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</si>
  <si>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</si>
  <si>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</si>
  <si>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</si>
  <si>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</si>
  <si>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</si>
  <si>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</si>
  <si>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</si>
  <si>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</si>
  <si>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</si>
  <si>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</si>
  <si>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</si>
  <si>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</si>
  <si>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</si>
  <si>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</si>
  <si>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</si>
  <si>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</si>
  <si>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</si>
  <si>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</si>
  <si>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</si>
  <si>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</si>
  <si>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</si>
  <si>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</si>
  <si>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</si>
  <si>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</si>
  <si>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</si>
  <si>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</si>
  <si>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</si>
  <si>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</si>
  <si>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</si>
  <si>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</si>
  <si>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</si>
  <si>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</si>
  <si>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</si>
  <si>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</si>
  <si>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</si>
  <si>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</si>
  <si>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</si>
  <si>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</si>
  <si>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</si>
  <si>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</si>
  <si>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</si>
  <si>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</si>
  <si>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</si>
  <si>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</si>
  <si>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</si>
  <si>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</si>
  <si>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</si>
  <si>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</si>
  <si>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</si>
  <si>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</si>
  <si>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</si>
  <si>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</si>
  <si>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</si>
  <si>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</si>
  <si>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</si>
  <si>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</si>
  <si>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</si>
  <si>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</si>
  <si>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</si>
  <si>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</si>
  <si>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</si>
  <si>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</si>
  <si>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</si>
  <si>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</si>
  <si>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</si>
  <si>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</si>
  <si>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</si>
  <si>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</si>
  <si>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</si>
  <si>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</si>
  <si>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</si>
  <si>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</si>
  <si>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</si>
  <si>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</si>
  <si>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</si>
  <si>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</si>
  <si>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</si>
  <si>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</si>
  <si>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</si>
  <si>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</si>
  <si>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</si>
  <si>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</si>
  <si>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</si>
  <si>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</si>
  <si>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</si>
  <si>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</si>
  <si>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</si>
  <si>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</si>
  <si>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</si>
  <si>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</si>
  <si>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</si>
  <si>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</si>
  <si>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</si>
  <si>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</si>
  <si>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</si>
  <si>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</si>
  <si>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</si>
  <si>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</si>
  <si>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</si>
  <si>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</si>
  <si>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</si>
  <si>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</si>
  <si>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</si>
  <si>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</si>
  <si>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</si>
  <si>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</si>
  <si>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</si>
  <si>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</si>
  <si>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</si>
  <si>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</si>
  <si>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</si>
  <si>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</si>
  <si>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</si>
  <si>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</si>
  <si>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</si>
  <si>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</si>
  <si>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</si>
  <si>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</si>
  <si>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</si>
  <si>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</si>
  <si>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</si>
  <si>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</si>
  <si>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</si>
  <si>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</si>
  <si>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</si>
  <si>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</si>
  <si>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</si>
  <si>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</si>
  <si>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</si>
  <si>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</si>
  <si>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</si>
  <si>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</si>
  <si>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</si>
  <si>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</si>
  <si>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</si>
  <si>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</si>
  <si>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</si>
  <si>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</si>
  <si>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</si>
  <si>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</si>
  <si>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</si>
  <si>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</si>
  <si>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</si>
  <si>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</si>
  <si>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</si>
  <si>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</si>
  <si>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</si>
  <si>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</si>
  <si>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</si>
  <si>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</si>
  <si>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</si>
  <si>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</si>
  <si>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</si>
  <si>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</si>
  <si>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</si>
  <si>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</si>
  <si>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</si>
  <si>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</si>
  <si>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</si>
  <si>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</si>
  <si>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</si>
  <si>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</si>
  <si>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</si>
  <si>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</si>
  <si>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</si>
  <si>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</si>
  <si>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</si>
  <si>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</si>
  <si>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</si>
  <si>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</si>
  <si>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</si>
  <si>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</si>
  <si>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</si>
  <si>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</si>
  <si>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</si>
  <si>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</si>
  <si>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</si>
  <si>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</si>
  <si>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</si>
  <si>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</si>
  <si>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</si>
  <si>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</si>
  <si>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</si>
  <si>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</si>
  <si>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</si>
  <si>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</si>
  <si>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</si>
  <si>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</si>
  <si>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</si>
  <si>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</si>
  <si>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</si>
  <si>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</si>
  <si>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</si>
  <si>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</si>
  <si>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</si>
  <si>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</si>
  <si>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</si>
  <si>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</si>
  <si>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</si>
  <si>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</si>
  <si>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</si>
  <si>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</si>
  <si>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</si>
  <si>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</si>
  <si>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</si>
  <si>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</si>
  <si>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</si>
  <si>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</si>
  <si>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</si>
  <si>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</si>
  <si>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</si>
  <si>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</si>
  <si>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</si>
  <si>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</si>
  <si>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</si>
  <si>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</si>
  <si>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</si>
  <si>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</si>
  <si>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</si>
  <si>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</si>
  <si>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</si>
  <si>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</si>
  <si>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</si>
  <si>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</si>
  <si>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</si>
  <si>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</si>
  <si>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</si>
  <si>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</si>
  <si>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</si>
  <si>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</si>
  <si>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</si>
  <si>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</si>
  <si>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</si>
  <si>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</si>
  <si>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</si>
  <si>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</si>
  <si>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</si>
  <si>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</si>
  <si>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</si>
  <si>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</si>
  <si>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</si>
  <si>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</si>
  <si>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</si>
  <si>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</si>
  <si>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</si>
  <si>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</si>
  <si>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</si>
  <si>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</si>
  <si>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</si>
  <si>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</si>
  <si>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</si>
  <si>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</si>
  <si>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</si>
  <si>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</si>
  <si>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</si>
  <si>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</si>
  <si>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</si>
  <si>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</si>
  <si>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</si>
  <si>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</si>
  <si>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</si>
  <si>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</si>
  <si>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</si>
  <si>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</si>
  <si>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</si>
  <si>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</si>
  <si>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</si>
  <si>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</si>
  <si>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</si>
  <si>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</si>
  <si>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</si>
  <si>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</si>
  <si>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</si>
  <si>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</si>
  <si>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</si>
  <si>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</si>
  <si>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</si>
  <si>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</si>
  <si>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</si>
  <si>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</si>
  <si>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</si>
  <si>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</si>
  <si>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</si>
  <si>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</si>
  <si>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</si>
  <si>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</si>
  <si>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</si>
  <si>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</si>
  <si>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</si>
  <si>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</si>
  <si>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</si>
  <si>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</si>
  <si>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</si>
  <si>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</si>
  <si>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</si>
  <si>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</si>
  <si>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</si>
  <si>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</si>
  <si>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</si>
  <si>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</si>
  <si>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</si>
  <si>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</si>
  <si>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</si>
  <si>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</si>
  <si>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</si>
  <si>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</si>
  <si>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</si>
  <si>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</si>
  <si>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</si>
  <si>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</si>
  <si>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</si>
  <si>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</si>
  <si>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</si>
  <si>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</si>
  <si>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</si>
  <si>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</si>
  <si>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</si>
  <si>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</si>
  <si>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</si>
  <si>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</si>
  <si>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</si>
  <si>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</si>
  <si>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</si>
  <si>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</si>
  <si>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</si>
  <si>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</si>
  <si>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</si>
  <si>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</si>
  <si>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</si>
  <si>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</si>
  <si>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</si>
  <si>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</si>
  <si>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</si>
  <si>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</si>
  <si>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</si>
  <si>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</si>
  <si>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</si>
  <si>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</si>
  <si>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</si>
  <si>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</si>
  <si>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</si>
  <si>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</si>
  <si>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</si>
  <si>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</si>
  <si>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</si>
  <si>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</si>
  <si>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</si>
  <si>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</si>
  <si>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</si>
  <si>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</si>
  <si>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</si>
  <si>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</si>
  <si>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</si>
  <si>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</si>
  <si>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</si>
  <si>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</si>
  <si>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</si>
  <si>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</si>
  <si>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</si>
  <si>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</si>
  <si>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</si>
  <si>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</si>
  <si>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</si>
  <si>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</si>
  <si>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</si>
  <si>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</si>
  <si>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</si>
  <si>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</si>
  <si>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</si>
  <si>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</si>
  <si>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</si>
  <si>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</si>
  <si>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</si>
  <si>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</si>
  <si>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</si>
  <si>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</si>
  <si>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</si>
  <si>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</si>
  <si>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</si>
  <si>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</si>
  <si>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</si>
  <si>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</si>
  <si>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</si>
  <si>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</si>
  <si>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</si>
  <si>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</si>
  <si>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</si>
  <si>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</si>
  <si>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</si>
  <si>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</si>
  <si>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</si>
  <si>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</si>
  <si>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</si>
  <si>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</si>
  <si>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</si>
  <si>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</si>
  <si>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</si>
  <si>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</si>
  <si>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</si>
  <si>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</si>
  <si>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</si>
  <si>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</si>
  <si>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</si>
  <si>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</si>
  <si>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</si>
  <si>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</si>
  <si>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</si>
  <si>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</si>
  <si>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</si>
  <si>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</si>
  <si>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</si>
  <si>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</si>
  <si>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</si>
  <si>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</si>
  <si>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</si>
  <si>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</si>
  <si>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</si>
  <si>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</si>
  <si>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</si>
  <si>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</si>
  <si>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</si>
  <si>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</si>
  <si>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</si>
  <si>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</si>
  <si>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</si>
  <si>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</si>
  <si>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</si>
  <si>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</si>
  <si>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</si>
  <si>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</si>
  <si>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</si>
  <si>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</si>
  <si>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</si>
  <si>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</si>
  <si>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</si>
  <si>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</si>
  <si>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</si>
  <si>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</si>
  <si>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</si>
  <si>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</si>
  <si>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</si>
  <si>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</si>
  <si>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</si>
  <si>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</si>
  <si>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</si>
  <si>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</si>
  <si>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</si>
  <si>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</si>
  <si>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</si>
  <si>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</si>
  <si>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</si>
  <si>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</si>
  <si>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</si>
  <si>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</si>
  <si>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</si>
  <si>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</si>
  <si>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</si>
  <si>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</si>
  <si>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</si>
  <si>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</si>
  <si>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</si>
  <si>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</si>
  <si>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</si>
  <si>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</si>
  <si>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</si>
  <si>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</si>
  <si>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</si>
  <si>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</si>
  <si>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</si>
  <si>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</si>
  <si>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</si>
  <si>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</si>
  <si>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</si>
  <si>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</si>
  <si>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</si>
  <si>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</si>
  <si>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</si>
  <si>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</si>
  <si>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</si>
  <si>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</si>
  <si>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</si>
  <si>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</si>
  <si>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</si>
  <si>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</si>
  <si>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</si>
  <si>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</si>
  <si>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</si>
  <si>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</si>
  <si>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</si>
  <si>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</si>
  <si>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</si>
  <si>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</si>
  <si>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</si>
  <si>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</si>
  <si>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</si>
  <si>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</si>
  <si>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</si>
  <si>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</si>
  <si>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</si>
  <si>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</si>
  <si>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</si>
  <si>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</si>
  <si>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</si>
  <si>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</si>
  <si>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</si>
  <si>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</si>
  <si>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</si>
  <si>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</si>
  <si>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</si>
  <si>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</si>
  <si>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</si>
  <si>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</si>
  <si>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</si>
  <si>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</si>
  <si>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</si>
  <si>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</si>
  <si>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</si>
  <si>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</si>
  <si>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</si>
  <si>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</si>
  <si>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</si>
  <si>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</si>
  <si>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</si>
  <si>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</si>
  <si>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</si>
  <si>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</si>
  <si>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</si>
  <si>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</si>
  <si>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</si>
  <si>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</si>
  <si>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</si>
  <si>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</si>
  <si>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</si>
  <si>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</si>
  <si>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</si>
  <si>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</si>
  <si>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</si>
  <si>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</si>
  <si>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</si>
  <si>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</si>
  <si>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</si>
  <si>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</si>
  <si>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</si>
  <si>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</si>
  <si>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</si>
  <si>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</si>
  <si>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</si>
  <si>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</si>
  <si>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</si>
  <si>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</si>
  <si>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</si>
  <si>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</si>
  <si>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</si>
  <si>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</si>
  <si>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</si>
  <si>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</si>
  <si>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</si>
  <si>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</si>
  <si>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</si>
  <si>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</si>
  <si>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</si>
  <si>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</si>
  <si>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</si>
  <si>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</si>
  <si>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</si>
  <si>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</si>
  <si>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</si>
  <si>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</si>
  <si>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</si>
  <si>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</si>
  <si>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</si>
  <si>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</si>
  <si>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</si>
  <si>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</si>
  <si>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</si>
  <si>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</si>
  <si>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</si>
  <si>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</si>
  <si>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</si>
  <si>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</si>
  <si>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</si>
  <si>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</si>
  <si>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</si>
  <si>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</si>
  <si>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</si>
  <si>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</si>
  <si>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</si>
  <si>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</si>
  <si>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</si>
  <si>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</si>
  <si>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</si>
  <si>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</si>
  <si>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</si>
  <si>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</si>
  <si>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</si>
  <si>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</si>
  <si>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</si>
  <si>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</si>
  <si>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</si>
  <si>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</si>
  <si>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</si>
  <si>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</si>
  <si>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</si>
  <si>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</si>
  <si>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</si>
  <si>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</si>
  <si>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</si>
  <si>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</si>
  <si>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</si>
  <si>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</si>
  <si>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</si>
  <si>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</si>
  <si>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</si>
  <si>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</si>
  <si>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</si>
  <si>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</si>
  <si>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</si>
  <si>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</si>
  <si>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</si>
  <si>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</si>
  <si>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</si>
  <si>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</si>
  <si>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</si>
  <si>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</si>
  <si>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</si>
  <si>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</si>
  <si>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</si>
  <si>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</si>
  <si>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</si>
  <si>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</si>
  <si>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</si>
  <si>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</si>
  <si>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</si>
  <si>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</si>
  <si>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</si>
  <si>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</si>
  <si>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</si>
  <si>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</si>
  <si>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</si>
  <si>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</si>
  <si>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</si>
  <si>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</si>
  <si>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</si>
  <si>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</si>
  <si>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</si>
  <si>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</si>
  <si>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</si>
  <si>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</si>
  <si>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</si>
  <si>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</si>
  <si>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</si>
  <si>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</si>
  <si>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</si>
  <si>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</si>
  <si>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</si>
  <si>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</si>
  <si>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</si>
  <si>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</si>
  <si>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</si>
  <si>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</si>
  <si>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</si>
  <si>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</si>
  <si>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</si>
  <si>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</si>
  <si>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</si>
  <si>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</si>
  <si>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</si>
  <si>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</si>
  <si>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</si>
  <si>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</si>
  <si>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</si>
  <si>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</si>
  <si>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</si>
  <si>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</si>
  <si>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</si>
  <si>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</si>
  <si>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</si>
  <si>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</si>
  <si>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</si>
  <si>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</si>
  <si>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</si>
  <si>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</si>
  <si>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</si>
  <si>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</si>
  <si>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</si>
  <si>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</si>
  <si>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</si>
  <si>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</si>
  <si>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</si>
  <si>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</si>
  <si>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</si>
  <si>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</si>
  <si>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</si>
  <si>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</si>
  <si>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</si>
  <si>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</si>
  <si>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</si>
  <si>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</si>
  <si>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</si>
  <si>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</si>
  <si>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</si>
  <si>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</si>
  <si>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</si>
  <si>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</si>
  <si>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</si>
  <si>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</si>
  <si>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</si>
  <si>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</si>
  <si>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</si>
  <si>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</si>
  <si>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</si>
  <si>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</si>
  <si>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</si>
  <si>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</si>
  <si>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</si>
  <si>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</si>
  <si>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</si>
  <si>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</si>
  <si>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</si>
  <si>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</si>
  <si>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</si>
  <si>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</si>
  <si>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</si>
  <si>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</si>
  <si>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</si>
  <si>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</si>
  <si>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</si>
  <si>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</si>
  <si>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</si>
  <si>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</si>
  <si>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</si>
  <si>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</si>
  <si>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</si>
  <si>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</si>
  <si>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</si>
  <si>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</si>
  <si>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</si>
  <si>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</si>
  <si>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</si>
  <si>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</si>
  <si>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</si>
  <si>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</si>
  <si>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</si>
  <si>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</si>
  <si>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</si>
  <si>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</si>
  <si>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</si>
  <si>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</si>
  <si>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</si>
  <si>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</si>
  <si>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</si>
  <si>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</si>
  <si>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</si>
  <si>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</si>
  <si>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</si>
  <si>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</si>
  <si>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</si>
  <si>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</si>
  <si>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</si>
  <si>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</si>
  <si>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</si>
  <si>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</si>
  <si>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</si>
  <si>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</si>
  <si>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</si>
  <si>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</si>
  <si>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</si>
  <si>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</si>
  <si>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</si>
  <si>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</si>
  <si>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</si>
  <si>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</si>
  <si>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</si>
  <si>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</si>
  <si>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</si>
  <si>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</si>
  <si>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</si>
  <si>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</si>
  <si>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</si>
  <si>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</si>
  <si>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</si>
  <si>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</si>
  <si>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</si>
  <si>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</si>
  <si>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</si>
  <si>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</si>
  <si>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</si>
  <si>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</si>
  <si>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</si>
  <si>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</si>
  <si>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</si>
  <si>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</si>
  <si>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</si>
  <si>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</si>
  <si>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</si>
  <si>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</si>
  <si>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</si>
  <si>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</si>
  <si>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</si>
  <si>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</si>
  <si>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</si>
  <si>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</si>
  <si>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</si>
  <si>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</si>
  <si>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</si>
  <si>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</si>
  <si>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</si>
  <si>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</si>
  <si>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</si>
  <si>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</si>
  <si>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</si>
  <si>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</si>
  <si>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</si>
  <si>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</si>
  <si>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</si>
  <si>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</si>
  <si>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</si>
  <si>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</si>
  <si>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</si>
  <si>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</si>
  <si>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</si>
  <si>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</si>
  <si>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</si>
  <si>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</si>
  <si>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</si>
  <si>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</si>
  <si>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</si>
  <si>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</si>
  <si>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</si>
  <si>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</si>
  <si>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</si>
  <si>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</si>
  <si>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</si>
  <si>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</si>
  <si>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</si>
  <si>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</si>
  <si>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</si>
  <si>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</si>
  <si>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</si>
  <si>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</si>
  <si>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</si>
  <si>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</si>
  <si>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</si>
  <si>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</si>
  <si>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</si>
  <si>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</si>
  <si>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</si>
  <si>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</si>
  <si>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</si>
  <si>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</si>
  <si>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</si>
  <si>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</si>
  <si>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</si>
  <si>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</si>
  <si>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</si>
  <si>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</si>
  <si>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</si>
  <si>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</si>
  <si>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</si>
  <si>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</si>
  <si>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</si>
  <si>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</si>
  <si>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</si>
  <si>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</si>
  <si>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</si>
  <si>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</si>
  <si>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</si>
  <si>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</si>
  <si>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</si>
  <si>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</si>
  <si>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</si>
  <si>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</si>
  <si>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</si>
  <si>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</si>
  <si>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</si>
  <si>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</si>
  <si>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</si>
  <si>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</si>
  <si>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</si>
  <si>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</si>
  <si>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</si>
  <si>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</si>
  <si>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</si>
  <si>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</si>
  <si>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</si>
  <si>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</si>
  <si>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</si>
  <si>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</si>
  <si>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</si>
  <si>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</si>
  <si>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</si>
  <si>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</si>
  <si>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</si>
  <si>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</si>
  <si>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</si>
  <si>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</si>
  <si>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</si>
  <si>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</si>
  <si>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</si>
  <si>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</si>
  <si>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</si>
  <si>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</si>
  <si>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</si>
  <si>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</si>
  <si>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</si>
  <si>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</si>
  <si>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</si>
  <si>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</si>
  <si>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</si>
  <si>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</si>
  <si>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</si>
  <si>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</si>
  <si>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</si>
  <si>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</si>
  <si>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</si>
  <si>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</si>
  <si>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</si>
  <si>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</si>
  <si>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</si>
  <si>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</si>
  <si>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</si>
  <si>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</si>
  <si>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</si>
  <si>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</si>
  <si>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</si>
  <si>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</si>
  <si>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</si>
  <si>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</si>
  <si>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</si>
  <si>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</si>
  <si>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</si>
  <si>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</si>
  <si>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</si>
  <si>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</si>
  <si>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</si>
  <si>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</si>
  <si>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</si>
  <si>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</si>
  <si>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</si>
  <si>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</si>
  <si>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</si>
  <si>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</si>
  <si>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</si>
  <si>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</si>
  <si>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</si>
  <si>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</si>
  <si>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</si>
  <si>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</si>
  <si>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</si>
  <si>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</si>
  <si>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</si>
  <si>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</si>
  <si>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</si>
  <si>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</si>
  <si>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</si>
  <si>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</si>
  <si>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</si>
  <si>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</si>
  <si>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</si>
  <si>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</si>
  <si>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</si>
  <si>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</si>
  <si>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</si>
  <si>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</si>
  <si>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</si>
  <si>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</si>
  <si>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</si>
  <si>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</si>
  <si>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</si>
  <si>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</si>
  <si>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</si>
  <si>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</si>
  <si>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</si>
  <si>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</si>
  <si>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</si>
  <si>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</si>
  <si>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</si>
  <si>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</si>
  <si>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</si>
  <si>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</si>
  <si>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</si>
  <si>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</si>
  <si>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</si>
  <si>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</si>
  <si>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</si>
  <si>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</si>
  <si>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</si>
  <si>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</si>
  <si>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</si>
  <si>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</si>
  <si>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</si>
  <si>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</si>
  <si>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</si>
  <si>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</si>
  <si>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</si>
  <si>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</si>
  <si>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</si>
  <si>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</si>
  <si>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</si>
  <si>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</si>
  <si>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</si>
  <si>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</si>
  <si>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</si>
  <si>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</si>
  <si>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</si>
  <si>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</si>
  <si>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</si>
  <si>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</si>
  <si>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</si>
  <si>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</si>
  <si>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</si>
  <si>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</si>
  <si>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</si>
  <si>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</si>
  <si>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</si>
  <si>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</si>
  <si>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</si>
  <si>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</si>
  <si>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</si>
  <si>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</si>
  <si>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</si>
  <si>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</si>
  <si>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</si>
  <si>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</si>
  <si>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</si>
  <si>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</si>
  <si>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</si>
  <si>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</si>
  <si>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</si>
  <si>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</si>
  <si>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</si>
  <si>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</si>
  <si>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</si>
  <si>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</si>
  <si>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</si>
  <si>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</si>
  <si>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</si>
  <si>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</si>
  <si>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</si>
  <si>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</si>
  <si>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</si>
  <si>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</si>
  <si>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</si>
  <si>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</si>
  <si>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</si>
  <si>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</si>
  <si>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</si>
  <si>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</si>
  <si>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</si>
  <si>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</si>
  <si>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</si>
  <si>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</si>
  <si>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</si>
  <si>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</si>
  <si>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</si>
  <si>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</si>
  <si>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</si>
  <si>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</si>
  <si>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</si>
  <si>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</si>
  <si>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</si>
  <si>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</si>
  <si>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</si>
  <si>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</si>
  <si>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</si>
  <si>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</si>
  <si>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</si>
  <si>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</si>
  <si>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</si>
  <si>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</si>
  <si>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</si>
  <si>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</si>
  <si>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</si>
  <si>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</si>
  <si>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</si>
  <si>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</si>
  <si>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</si>
  <si>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</si>
  <si>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</si>
  <si>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</si>
  <si>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</si>
  <si>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</si>
  <si>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</si>
  <si>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</si>
  <si>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</si>
  <si>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</si>
  <si>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</si>
  <si>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</si>
  <si>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</si>
  <si>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</si>
  <si>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</si>
  <si>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</si>
  <si>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</si>
  <si>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</si>
  <si>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</si>
  <si>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</si>
  <si>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</si>
  <si>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</si>
  <si>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</si>
  <si>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</si>
  <si>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</si>
  <si>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</si>
  <si>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</si>
  <si>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</si>
  <si>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</si>
  <si>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</si>
  <si>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</si>
  <si>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</si>
  <si>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</si>
  <si>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</si>
  <si>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</si>
  <si>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</si>
  <si>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</si>
  <si>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</si>
  <si>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</si>
  <si>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</si>
  <si>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</si>
  <si>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</si>
  <si>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</si>
  <si>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</si>
  <si>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</si>
  <si>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</si>
  <si>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</si>
  <si>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</si>
  <si>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</si>
  <si>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</si>
  <si>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</si>
  <si>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</si>
  <si>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</si>
  <si>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</si>
  <si>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</si>
  <si>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</si>
  <si>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</si>
  <si>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</si>
  <si>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</si>
  <si>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</si>
  <si>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</si>
  <si>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</si>
  <si>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</si>
  <si>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</si>
  <si>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</si>
  <si>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</si>
  <si>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</si>
  <si>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</si>
  <si>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</si>
  <si>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</si>
  <si>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</si>
  <si>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</si>
  <si>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</si>
  <si>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</si>
  <si>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</si>
  <si>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</si>
  <si>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</si>
  <si>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</si>
  <si>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</si>
  <si>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</si>
  <si>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</si>
  <si>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</si>
  <si>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</si>
  <si>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</si>
  <si>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</si>
  <si>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</si>
  <si>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</si>
  <si>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</si>
  <si>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</si>
  <si>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</si>
  <si>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</si>
  <si>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</si>
  <si>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</si>
  <si>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</si>
  <si>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</si>
  <si>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</si>
  <si>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</si>
  <si>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</si>
  <si>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</si>
  <si>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</si>
  <si>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</si>
  <si>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</si>
  <si>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</si>
  <si>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</si>
  <si>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</si>
  <si>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</si>
  <si>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</si>
  <si>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</si>
  <si>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</si>
  <si>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</si>
  <si>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</si>
  <si>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</si>
  <si>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</si>
  <si>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</si>
  <si>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</si>
  <si>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</si>
  <si>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</si>
  <si>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</si>
  <si>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</si>
  <si>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</si>
  <si>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</si>
  <si>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</si>
  <si>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</si>
  <si>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</si>
  <si>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</si>
  <si>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</si>
  <si>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</si>
  <si>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</si>
  <si>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</si>
  <si>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</si>
  <si>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</si>
  <si>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</si>
  <si>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</si>
  <si>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</si>
  <si>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</si>
  <si>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</si>
  <si>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</si>
  <si>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</si>
  <si>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</si>
  <si>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</si>
  <si>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</si>
  <si>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</si>
  <si>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</si>
  <si>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</si>
  <si>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</si>
  <si>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</si>
  <si>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</si>
  <si>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</si>
  <si>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</si>
  <si>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</si>
  <si>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</si>
  <si>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</si>
  <si>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</si>
  <si>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</si>
  <si>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</si>
  <si>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</si>
  <si>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</si>
  <si>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</si>
  <si>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</si>
  <si>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</si>
  <si>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</si>
  <si>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</si>
  <si>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</si>
  <si>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</si>
  <si>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</si>
  <si>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</si>
  <si>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</si>
  <si>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</si>
  <si>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</si>
  <si>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</si>
  <si>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</si>
  <si>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</si>
  <si>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</si>
  <si>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</si>
  <si>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</si>
  <si>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</si>
  <si>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</si>
  <si>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</si>
  <si>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</si>
  <si>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</si>
  <si>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</si>
  <si>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</si>
  <si>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</si>
  <si>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</si>
  <si>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</si>
  <si>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</si>
  <si>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</si>
  <si>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</si>
  <si>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</si>
  <si>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</si>
  <si>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</si>
  <si>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</si>
  <si>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</si>
  <si>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</si>
  <si>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</si>
  <si>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</si>
  <si>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</si>
  <si>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</si>
  <si>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</si>
  <si>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</si>
  <si>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</si>
  <si>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</si>
  <si>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</si>
  <si>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</si>
  <si>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</si>
  <si>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</si>
  <si>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</si>
  <si>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</si>
  <si>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</si>
  <si>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</si>
  <si>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</si>
  <si>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</si>
  <si>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</si>
  <si>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</si>
  <si>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</si>
  <si>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</si>
  <si>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</si>
  <si>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</si>
  <si>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</si>
  <si>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</si>
  <si>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</si>
  <si>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</si>
  <si>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</si>
  <si>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</si>
  <si>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</si>
  <si>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</si>
  <si>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</si>
  <si>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</si>
  <si>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</si>
  <si>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</si>
  <si>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</si>
  <si>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</si>
  <si>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</si>
  <si>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</si>
  <si>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</si>
  <si>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</si>
  <si>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</si>
  <si>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</si>
  <si>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</si>
  <si>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</si>
  <si>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</si>
  <si>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</si>
  <si>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</si>
  <si>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</si>
  <si>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</si>
  <si>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</si>
  <si>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</si>
  <si>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</si>
  <si>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</si>
  <si>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</si>
  <si>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</si>
  <si>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</si>
  <si>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</si>
  <si>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</si>
  <si>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</si>
  <si>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</si>
  <si>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</si>
  <si>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</si>
  <si>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</si>
  <si>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</si>
  <si>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</si>
  <si>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</si>
  <si>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</si>
  <si>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</si>
  <si>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</si>
  <si>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</si>
  <si>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</si>
  <si>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</si>
  <si>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</si>
  <si>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</si>
  <si>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</si>
  <si>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</si>
  <si>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</si>
  <si>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</si>
  <si>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</si>
  <si>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</si>
  <si>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</si>
  <si>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</si>
  <si>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</si>
  <si>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</si>
  <si>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</si>
  <si>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</si>
  <si>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</si>
  <si>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</si>
  <si>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</si>
  <si>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</si>
  <si>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</si>
  <si>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</si>
  <si>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</si>
  <si>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</si>
  <si>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</si>
  <si>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</si>
  <si>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</si>
  <si>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</si>
  <si>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</si>
  <si>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</si>
  <si>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</si>
  <si>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</si>
  <si>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</si>
  <si>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</si>
  <si>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</si>
  <si>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</si>
  <si>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</si>
  <si>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</si>
  <si>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</si>
  <si>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</si>
  <si>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</si>
  <si>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</si>
  <si>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</si>
  <si>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</si>
  <si>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</si>
  <si>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</si>
  <si>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</si>
  <si>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</si>
  <si>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</si>
  <si>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</si>
  <si>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</si>
  <si>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</si>
  <si>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</si>
  <si>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</si>
  <si>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</si>
  <si>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</si>
  <si>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</si>
  <si>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</si>
  <si>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</si>
  <si>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</si>
  <si>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</si>
  <si>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</si>
  <si>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</si>
  <si>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</si>
  <si>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</si>
  <si>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</si>
  <si>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</si>
  <si>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</si>
  <si>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</si>
  <si>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</si>
  <si>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</si>
  <si>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</si>
  <si>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</si>
  <si>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</si>
  <si>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</si>
  <si>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</si>
  <si>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</si>
  <si>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</si>
  <si>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</si>
  <si>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</si>
  <si>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</si>
  <si>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</si>
  <si>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</si>
  <si>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</si>
  <si>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</si>
  <si>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</si>
  <si>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</si>
  <si>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</si>
  <si>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</si>
  <si>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</si>
  <si>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</si>
  <si>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</si>
  <si>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</si>
  <si>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</si>
  <si>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</si>
  <si>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</si>
  <si>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</si>
  <si>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</si>
  <si>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</si>
  <si>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</si>
  <si>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</si>
  <si>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</si>
  <si>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</si>
  <si>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</si>
  <si>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</si>
  <si>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</si>
  <si>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</si>
  <si>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</si>
  <si>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</si>
  <si>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</si>
  <si>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</si>
  <si>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</si>
  <si>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</si>
  <si>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</si>
  <si>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</si>
  <si>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</si>
  <si>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</si>
  <si>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</si>
  <si>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</si>
  <si>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</si>
  <si>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</si>
  <si>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</si>
  <si>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</si>
  <si>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</si>
  <si>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</si>
  <si>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</si>
  <si>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</si>
  <si>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</si>
  <si>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</si>
  <si>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</si>
  <si>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</si>
  <si>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</si>
  <si>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</si>
  <si>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</si>
  <si>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</si>
  <si>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</si>
  <si>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</si>
  <si>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</si>
  <si>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</si>
  <si>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</si>
  <si>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</si>
  <si>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</si>
  <si>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</si>
  <si>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</si>
  <si>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</si>
  <si>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</si>
  <si>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</si>
  <si>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</si>
  <si>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</si>
  <si>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</si>
  <si>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</si>
  <si>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</si>
  <si>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</si>
  <si>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</si>
  <si>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</si>
  <si>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</si>
  <si>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</si>
  <si>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</si>
  <si>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</si>
  <si>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</si>
  <si>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</si>
  <si>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</si>
  <si>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</si>
  <si>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</si>
  <si>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</si>
  <si>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</si>
  <si>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</si>
  <si>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</si>
  <si>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</si>
  <si>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</si>
  <si>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</si>
  <si>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</si>
  <si>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</si>
  <si>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</si>
  <si>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</si>
  <si>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</si>
  <si>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</si>
  <si>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</si>
  <si>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</si>
  <si>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</si>
  <si>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</si>
  <si>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</si>
  <si>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</si>
  <si>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</si>
  <si>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</si>
  <si>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</si>
  <si>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</si>
  <si>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</si>
  <si>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</si>
  <si>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</si>
  <si>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</si>
  <si>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</si>
  <si>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</si>
  <si>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</si>
  <si>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</si>
  <si>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</si>
  <si>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</si>
  <si>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</si>
  <si>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</si>
  <si>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</si>
  <si>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</si>
  <si>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</si>
  <si>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</si>
  <si>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</si>
  <si>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</si>
  <si>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</si>
  <si>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</si>
  <si>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</si>
  <si>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</si>
  <si>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</si>
  <si>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</si>
  <si>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</si>
  <si>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</si>
  <si>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</si>
  <si>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</si>
  <si>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</si>
  <si>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</si>
  <si>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</si>
  <si>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</si>
  <si>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</si>
  <si>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</si>
  <si>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</si>
  <si>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</si>
  <si>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</si>
  <si>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</si>
  <si>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</si>
  <si>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</si>
  <si>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</si>
  <si>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</si>
  <si>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</si>
  <si>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</si>
  <si>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</si>
  <si>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</si>
  <si>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</si>
  <si>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</si>
  <si>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</si>
  <si>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</si>
  <si>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</si>
  <si>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</si>
  <si>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</si>
  <si>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</si>
  <si>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</si>
  <si>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</si>
  <si>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</si>
  <si>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</si>
  <si>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</si>
  <si>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</si>
  <si>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</si>
  <si>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</si>
  <si>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</si>
  <si>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</si>
  <si>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</si>
  <si>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</si>
  <si>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</si>
  <si>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</si>
  <si>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</si>
  <si>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</si>
  <si>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</si>
  <si>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</si>
  <si>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</si>
  <si>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</si>
  <si>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</si>
  <si>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</si>
  <si>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</si>
  <si>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</si>
  <si>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</si>
  <si>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</si>
  <si>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</si>
  <si>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</si>
  <si>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</si>
  <si>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</si>
  <si>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</si>
  <si>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</si>
  <si>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</si>
  <si>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</si>
  <si>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</si>
  <si>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</si>
  <si>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</si>
  <si>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</si>
  <si>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</si>
  <si>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</si>
  <si>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</si>
  <si>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</si>
  <si>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</si>
  <si>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</si>
  <si>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</si>
  <si>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</si>
  <si>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</si>
  <si>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</si>
  <si>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</si>
  <si>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</si>
  <si>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</si>
  <si>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</si>
  <si>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</si>
  <si>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</si>
  <si>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</si>
  <si>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</si>
  <si>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</si>
  <si>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</si>
  <si>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</si>
  <si>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</si>
  <si>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</si>
  <si>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</si>
  <si>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</si>
  <si>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</si>
  <si>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</si>
  <si>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</si>
  <si>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</si>
  <si>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</si>
  <si>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</si>
  <si>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</si>
  <si>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</si>
  <si>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</si>
  <si>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</si>
  <si>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</si>
  <si>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</si>
  <si>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</si>
  <si>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</si>
  <si>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</si>
  <si>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</si>
  <si>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</si>
  <si>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</si>
  <si>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</si>
  <si>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</si>
  <si>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</si>
  <si>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</si>
  <si>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</si>
  <si>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</si>
  <si>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</si>
  <si>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</si>
  <si>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</si>
  <si>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</si>
  <si>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</si>
  <si>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</si>
  <si>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</si>
  <si>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</si>
  <si>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</si>
  <si>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</si>
  <si>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</si>
  <si>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</si>
  <si>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</si>
  <si>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</si>
  <si>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</si>
  <si>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</si>
  <si>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</si>
  <si>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</si>
  <si>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</si>
  <si>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</si>
  <si>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</si>
  <si>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</si>
  <si>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</si>
  <si>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</si>
  <si>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</si>
  <si>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</si>
  <si>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</si>
  <si>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</si>
  <si>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</si>
  <si>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</si>
  <si>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</si>
  <si>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</si>
  <si>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</si>
  <si>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</si>
  <si>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</si>
  <si>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</si>
  <si>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</si>
  <si>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</si>
  <si>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</si>
  <si>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</si>
  <si>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</si>
  <si>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</si>
  <si>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</si>
  <si>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</si>
  <si>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</si>
  <si>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</si>
  <si>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</si>
  <si>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</si>
  <si>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</si>
  <si>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</si>
  <si>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</si>
  <si>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</si>
  <si>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</si>
  <si>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</si>
  <si>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</si>
  <si>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</si>
  <si>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</si>
  <si>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</si>
  <si>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</si>
  <si>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</si>
  <si>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</si>
  <si>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</si>
  <si>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</si>
  <si>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</si>
  <si>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</si>
  <si>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</si>
  <si>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</si>
  <si>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</si>
  <si>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</si>
  <si>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</si>
  <si>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</si>
  <si>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</si>
  <si>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</si>
  <si>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</si>
  <si>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</si>
  <si>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</si>
  <si>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</si>
  <si>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</si>
  <si>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</si>
  <si>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</si>
  <si>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</si>
  <si>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</si>
  <si>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</si>
  <si>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</si>
  <si>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</si>
  <si>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</si>
  <si>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</si>
  <si>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</si>
  <si>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</si>
  <si>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</si>
  <si>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</si>
  <si>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</si>
  <si>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</si>
  <si>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</si>
  <si>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</si>
  <si>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</si>
  <si>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</si>
  <si>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</si>
  <si>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</si>
  <si>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</si>
  <si>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</si>
  <si>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</si>
  <si>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</si>
  <si>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</si>
  <si>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</si>
  <si>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</si>
  <si>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</si>
  <si>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</si>
  <si>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</si>
  <si>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</si>
  <si>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</si>
  <si>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</si>
  <si>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</si>
  <si>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</si>
  <si>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</si>
  <si>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</si>
  <si>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</si>
  <si>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</si>
  <si>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</si>
  <si>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</si>
  <si>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</si>
  <si>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</si>
  <si>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</si>
  <si>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</si>
  <si>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</si>
  <si>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</si>
  <si>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</si>
  <si>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</si>
  <si>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</si>
  <si>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</si>
  <si>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</si>
  <si>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</si>
  <si>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</si>
  <si>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</si>
  <si>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</si>
  <si>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</si>
  <si>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</si>
  <si>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</si>
  <si>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</si>
  <si>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</si>
  <si>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</si>
  <si>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</si>
  <si>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</si>
  <si>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</si>
  <si>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</si>
  <si>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</si>
  <si>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</si>
  <si>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</si>
  <si>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</si>
  <si>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</si>
  <si>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</si>
  <si>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</si>
  <si>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</si>
  <si>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</si>
  <si>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</si>
  <si>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</si>
  <si>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</si>
  <si>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</si>
  <si>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</si>
  <si>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</si>
  <si>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</si>
  <si>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</si>
  <si>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</si>
  <si>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</si>
  <si>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</si>
  <si>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</si>
  <si>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</si>
  <si>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</si>
  <si>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</si>
  <si>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</si>
  <si>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</si>
  <si>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</si>
  <si>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</si>
  <si>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</si>
  <si>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</si>
  <si>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</si>
  <si>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</si>
  <si>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</si>
  <si>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</si>
  <si>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</si>
  <si>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</si>
  <si>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</si>
  <si>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</si>
  <si>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</si>
  <si>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</si>
  <si>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</si>
  <si>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</si>
  <si>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</si>
  <si>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</si>
  <si>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</si>
  <si>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</si>
  <si>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</si>
  <si>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</si>
  <si>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</si>
  <si>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</si>
  <si>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</si>
  <si>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</si>
  <si>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</si>
  <si>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</si>
  <si>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</si>
  <si>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</si>
  <si>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</si>
  <si>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</si>
  <si>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</si>
  <si>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</si>
  <si>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</si>
  <si>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</si>
  <si>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</si>
  <si>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</si>
  <si>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</si>
  <si>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</si>
  <si>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</si>
  <si>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</si>
  <si>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</si>
  <si>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</si>
  <si>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</si>
  <si>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</si>
  <si>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</si>
  <si>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</si>
  <si>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</si>
  <si>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</si>
  <si>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</si>
  <si>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</si>
  <si>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</si>
  <si>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</si>
  <si>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</si>
  <si>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</si>
  <si>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</si>
  <si>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</si>
  <si>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</si>
  <si>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</si>
  <si>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</si>
  <si>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</si>
  <si>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</si>
  <si>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</si>
  <si>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</si>
  <si>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</si>
  <si>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</si>
  <si>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</si>
  <si>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</si>
  <si>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</si>
  <si>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</si>
  <si>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</si>
  <si>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</si>
  <si>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</si>
  <si>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</si>
  <si>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</si>
  <si>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</si>
  <si>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</si>
  <si>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</si>
  <si>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</si>
  <si>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</si>
  <si>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</si>
  <si>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</si>
  <si>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</si>
  <si>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</si>
  <si>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</si>
  <si>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</si>
  <si>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</si>
  <si>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</si>
  <si>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</si>
  <si>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</si>
  <si>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</si>
  <si>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</si>
  <si>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</si>
  <si>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</si>
  <si>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</si>
  <si>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</si>
  <si>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</si>
  <si>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</si>
  <si>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</si>
  <si>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</si>
  <si>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</si>
  <si>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</si>
  <si>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</si>
  <si>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</si>
  <si>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</si>
  <si>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</si>
  <si>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</si>
  <si>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</si>
  <si>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</si>
  <si>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</si>
  <si>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</si>
  <si>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</si>
  <si>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</si>
  <si>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</si>
  <si>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</si>
  <si>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</si>
  <si>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</si>
  <si>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</si>
  <si>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</si>
  <si>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</si>
  <si>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</si>
  <si>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</si>
  <si>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</si>
  <si>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</si>
  <si>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</si>
  <si>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</si>
  <si>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</si>
  <si>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</si>
  <si>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</si>
  <si>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</si>
  <si>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</si>
  <si>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</si>
  <si>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</si>
  <si>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</si>
  <si>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</si>
  <si>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</si>
  <si>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</si>
  <si>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</si>
  <si>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</si>
  <si>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</si>
  <si>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</si>
  <si>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</si>
  <si>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</si>
  <si>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</si>
  <si>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</si>
  <si>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</si>
  <si>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</si>
  <si>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</si>
  <si>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</si>
  <si>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</si>
  <si>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</si>
  <si>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</si>
  <si>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</si>
  <si>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</si>
  <si>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</si>
  <si>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</si>
  <si>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</si>
  <si>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</si>
  <si>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</si>
  <si>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</si>
  <si>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</si>
  <si>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</si>
  <si>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</si>
  <si>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</si>
  <si>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</si>
  <si>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</si>
  <si>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</si>
  <si>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</si>
  <si>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</si>
  <si>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</si>
  <si>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</si>
  <si>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</si>
  <si>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</si>
  <si>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</si>
  <si>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</si>
  <si>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</si>
  <si>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</si>
  <si>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</si>
  <si>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</si>
  <si>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</si>
  <si>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</si>
  <si>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</si>
  <si>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</si>
  <si>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</si>
  <si>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</si>
  <si>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</si>
  <si>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</si>
  <si>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</si>
  <si>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</si>
  <si>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</si>
  <si>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</si>
  <si>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</si>
  <si>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</si>
  <si>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</si>
  <si>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</si>
  <si>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</si>
  <si>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</si>
  <si>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</si>
  <si>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</si>
  <si>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</si>
  <si>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</si>
  <si>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</si>
  <si>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</si>
  <si>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</si>
  <si>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</si>
  <si>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</si>
  <si>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</si>
  <si>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</si>
  <si>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</si>
  <si>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</si>
  <si>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</si>
  <si>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</si>
  <si>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</si>
  <si>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</si>
  <si>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</si>
  <si>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</si>
  <si>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</si>
  <si>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</si>
  <si>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</si>
  <si>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</si>
  <si>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</si>
  <si>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</si>
  <si>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</si>
  <si>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</si>
  <si>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</si>
  <si>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</si>
  <si>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</si>
  <si>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</si>
  <si>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</si>
  <si>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</si>
  <si>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</si>
  <si>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</si>
  <si>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</si>
  <si>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</si>
  <si>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</si>
  <si>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</si>
  <si>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</si>
  <si>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</si>
  <si>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</si>
  <si>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</si>
  <si>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</si>
  <si>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</si>
  <si>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</si>
  <si>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</si>
  <si>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</si>
  <si>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</si>
  <si>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</si>
  <si>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</si>
  <si>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</si>
  <si>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</si>
  <si>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</si>
  <si>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</si>
  <si>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</si>
  <si>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</si>
  <si>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</si>
  <si>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</si>
  <si>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</si>
  <si>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</si>
  <si>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</si>
  <si>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</si>
  <si>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</si>
  <si>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</si>
  <si>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</si>
  <si>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</si>
  <si>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</si>
  <si>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</si>
  <si>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</si>
  <si>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</si>
  <si>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</si>
  <si>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</si>
  <si>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</si>
  <si>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</si>
  <si>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</si>
  <si>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</si>
  <si>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</si>
  <si>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</si>
  <si>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</si>
  <si>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</si>
  <si>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</si>
  <si>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</si>
  <si>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</si>
  <si>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</si>
  <si>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</si>
  <si>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</si>
  <si>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</si>
  <si>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</si>
  <si>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</si>
  <si>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</si>
  <si>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</si>
  <si>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</si>
  <si>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</si>
  <si>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</si>
  <si>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</si>
  <si>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</si>
  <si>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</si>
  <si>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</si>
  <si>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</si>
  <si>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</si>
  <si>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</si>
  <si>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</si>
  <si>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</si>
  <si>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</si>
  <si>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</si>
  <si>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</si>
  <si>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</si>
  <si>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</si>
  <si>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</si>
  <si>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</si>
  <si>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</si>
  <si>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</si>
  <si>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</si>
  <si>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</si>
  <si>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</si>
  <si>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</si>
  <si>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</si>
  <si>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</si>
  <si>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</si>
  <si>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</si>
  <si>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</si>
  <si>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</si>
  <si>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</si>
  <si>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</si>
  <si>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</si>
  <si>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</si>
  <si>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</si>
  <si>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</si>
  <si>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</si>
  <si>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</si>
  <si>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</si>
  <si>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</si>
  <si>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</si>
  <si>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</si>
  <si>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</si>
  <si>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</si>
  <si>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</si>
  <si>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</si>
  <si>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</si>
  <si>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</si>
  <si>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</si>
  <si>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</si>
  <si>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</si>
  <si>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</si>
  <si>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</si>
  <si>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</si>
  <si>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</si>
  <si>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</si>
  <si>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</si>
  <si>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</si>
  <si>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</si>
  <si>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</si>
  <si>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</si>
  <si>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</si>
  <si>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</si>
  <si>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</si>
  <si>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</si>
  <si>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</si>
  <si>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</si>
  <si>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</si>
  <si>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</si>
  <si>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</si>
  <si>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</si>
  <si>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</si>
  <si>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</si>
  <si>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</si>
  <si>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</si>
  <si>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</si>
  <si>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</si>
  <si>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</si>
  <si>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</si>
  <si>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</si>
  <si>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</si>
  <si>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</si>
  <si>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</si>
  <si>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</si>
  <si>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</si>
  <si>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</si>
  <si>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</si>
  <si>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</si>
  <si>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</si>
  <si>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</si>
  <si>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</si>
  <si>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</si>
  <si>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</si>
  <si>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</si>
  <si>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</si>
  <si>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</si>
  <si>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</si>
  <si>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</si>
  <si>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</si>
  <si>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</si>
  <si>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</si>
  <si>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</si>
  <si>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</si>
  <si>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</si>
  <si>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</si>
  <si>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</si>
  <si>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</si>
  <si>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</si>
  <si>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</si>
  <si>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</si>
  <si>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</si>
  <si>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</si>
  <si>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</si>
  <si>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</si>
  <si>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</si>
  <si>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</si>
  <si>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</si>
  <si>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</si>
  <si>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</si>
  <si>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</si>
  <si>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</si>
  <si>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</si>
  <si>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</si>
  <si>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</si>
  <si>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</si>
  <si>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</si>
  <si>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</si>
  <si>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</si>
  <si>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</si>
  <si>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</si>
  <si>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</si>
  <si>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</si>
  <si>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</si>
  <si>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</si>
  <si>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</si>
  <si>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</si>
  <si>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</si>
  <si>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</si>
  <si>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</si>
  <si>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</si>
  <si>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</si>
  <si>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</si>
  <si>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</si>
  <si>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</si>
  <si>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</si>
  <si>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</si>
  <si>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</si>
  <si>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</si>
  <si>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</si>
  <si>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</si>
  <si>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</si>
  <si>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</si>
  <si>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</si>
  <si>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</si>
  <si>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</si>
  <si>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</si>
  <si>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</si>
  <si>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</si>
  <si>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</si>
  <si>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</si>
  <si>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</si>
  <si>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</si>
  <si>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</si>
  <si>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</si>
  <si>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</si>
  <si>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</si>
  <si>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</si>
  <si>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</si>
  <si>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</si>
  <si>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</si>
  <si>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</si>
  <si>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</si>
  <si>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</si>
  <si>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</si>
  <si>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</si>
  <si>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</si>
  <si>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</si>
  <si>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</si>
  <si>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</si>
  <si>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</si>
  <si>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</si>
  <si>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</si>
  <si>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</si>
  <si>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</si>
  <si>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</si>
  <si>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</si>
  <si>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</si>
  <si>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</si>
  <si>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</si>
  <si>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</si>
  <si>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</si>
  <si>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</si>
  <si>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</si>
  <si>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</si>
  <si>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</si>
  <si>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</si>
  <si>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</si>
  <si>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</si>
  <si>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</si>
  <si>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</si>
  <si>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</si>
  <si>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</si>
  <si>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</si>
  <si>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</si>
  <si>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</si>
  <si>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</si>
  <si>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</si>
  <si>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</si>
  <si>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</si>
  <si>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</si>
  <si>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</si>
  <si>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</si>
  <si>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</si>
  <si>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</si>
  <si>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</si>
  <si>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</si>
  <si>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</si>
  <si>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</si>
  <si>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</si>
  <si>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</si>
  <si>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</si>
  <si>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</si>
  <si>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</si>
  <si>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</si>
  <si>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</si>
  <si>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</si>
  <si>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</si>
  <si>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</si>
  <si>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</si>
  <si>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</si>
  <si>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</si>
  <si>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</si>
  <si>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</si>
  <si>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</si>
  <si>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</si>
  <si>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</si>
  <si>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</si>
  <si>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</si>
  <si>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</si>
  <si>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</si>
  <si>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</si>
  <si>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</si>
  <si>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</si>
  <si>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</si>
  <si>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</si>
  <si>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</si>
  <si>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</si>
  <si>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</si>
  <si>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</si>
  <si>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</si>
  <si>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</si>
  <si>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</si>
  <si>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</si>
  <si>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</si>
  <si>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</si>
  <si>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</si>
  <si>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</si>
  <si>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</si>
  <si>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</si>
  <si>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</si>
  <si>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</si>
  <si>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</si>
  <si>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</si>
  <si>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</si>
  <si>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</si>
  <si>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</si>
  <si>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</si>
  <si>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</si>
  <si>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</si>
  <si>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</si>
  <si>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</si>
  <si>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</si>
  <si>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</si>
  <si>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</si>
  <si>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</si>
  <si>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</si>
  <si>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</si>
  <si>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</si>
  <si>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</si>
  <si>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</si>
  <si>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</si>
  <si>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</si>
  <si>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</si>
  <si>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</si>
  <si>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</si>
  <si>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</si>
  <si>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</si>
  <si>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</si>
  <si>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</si>
  <si>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</si>
  <si>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</si>
  <si>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</si>
  <si>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</si>
  <si>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</si>
  <si>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</si>
  <si>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</si>
  <si>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</si>
  <si>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</si>
  <si>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</si>
  <si>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</si>
  <si>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</si>
  <si>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</si>
  <si>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</si>
  <si>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</si>
  <si>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</si>
  <si>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</si>
  <si>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</si>
  <si>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</si>
  <si>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</si>
  <si>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</si>
  <si>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</si>
  <si>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</si>
  <si>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</si>
  <si>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</si>
  <si>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</si>
  <si>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</si>
  <si>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</si>
  <si>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</si>
  <si>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</si>
  <si>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</si>
  <si>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</si>
  <si>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</si>
  <si>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</si>
  <si>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</si>
  <si>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</si>
  <si>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</si>
  <si>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</si>
  <si>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</si>
  <si>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</si>
  <si>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</si>
  <si>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</si>
  <si>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</si>
  <si>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</si>
  <si>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</si>
  <si>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</si>
  <si>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</si>
  <si>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</si>
  <si>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</si>
  <si>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</si>
  <si>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</si>
  <si>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</si>
  <si>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</si>
  <si>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</si>
  <si>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</si>
  <si>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</si>
  <si>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</si>
  <si>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</si>
  <si>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</si>
  <si>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</si>
  <si>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</si>
  <si>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</si>
  <si>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</si>
  <si>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</si>
  <si>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</si>
  <si>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</si>
  <si>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</si>
  <si>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</si>
  <si>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</si>
  <si>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</si>
  <si>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</si>
  <si>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</si>
  <si>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</si>
  <si>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</si>
  <si>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</si>
  <si>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</si>
  <si>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</si>
  <si>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</si>
  <si>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</si>
  <si>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</si>
  <si>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</si>
  <si>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</si>
  <si>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</si>
  <si>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</si>
  <si>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</si>
  <si>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</si>
  <si>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</si>
  <si>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</si>
  <si>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</si>
  <si>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</si>
  <si>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</si>
  <si>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</si>
  <si>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</si>
  <si>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</si>
  <si>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</si>
  <si>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</si>
  <si>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</si>
  <si>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</si>
  <si>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</si>
  <si>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</si>
  <si>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</si>
  <si>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</si>
  <si>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</si>
  <si>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</si>
  <si>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</si>
  <si>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</si>
  <si>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</si>
  <si>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</si>
  <si>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</si>
  <si>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</si>
  <si>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</si>
  <si>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</si>
  <si>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</si>
  <si>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</si>
  <si>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</si>
  <si>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</si>
  <si>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</si>
  <si>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</si>
  <si>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</si>
  <si>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</si>
  <si>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</si>
  <si>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</si>
  <si>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</si>
  <si>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</si>
  <si>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</si>
  <si>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</si>
  <si>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</si>
  <si>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</si>
  <si>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</si>
  <si>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</si>
  <si>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</si>
  <si>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</si>
  <si>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</si>
  <si>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</si>
  <si>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</si>
  <si>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</si>
  <si>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</si>
  <si>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</si>
  <si>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</si>
  <si>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</si>
  <si>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</si>
  <si>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</si>
  <si>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</si>
  <si>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</si>
  <si>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</si>
  <si>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</si>
  <si>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</si>
  <si>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</si>
  <si>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</si>
  <si>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</si>
  <si>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</si>
  <si>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</si>
  <si>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</si>
  <si>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</si>
  <si>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</si>
  <si>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</si>
  <si>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</si>
  <si>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</si>
  <si>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</si>
  <si>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</si>
  <si>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</si>
  <si>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</si>
  <si>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</si>
  <si>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</si>
  <si>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</si>
  <si>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</si>
  <si>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</si>
  <si>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</si>
  <si>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</si>
  <si>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</si>
  <si>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</si>
  <si>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</si>
  <si>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</si>
  <si>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</si>
  <si>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</si>
  <si>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</si>
  <si>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</si>
  <si>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</si>
  <si>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</si>
  <si>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</si>
  <si>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</si>
  <si>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</si>
  <si>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</si>
  <si>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</si>
  <si>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</si>
  <si>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</si>
  <si>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</si>
  <si>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</si>
  <si>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</si>
  <si>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</si>
  <si>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</si>
  <si>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</si>
  <si>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</si>
  <si>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</si>
  <si>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</si>
  <si>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</si>
  <si>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</si>
  <si>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</si>
  <si>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</si>
  <si>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</si>
  <si>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</si>
  <si>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</si>
  <si>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</si>
  <si>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</si>
  <si>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</si>
  <si>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</si>
  <si>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</si>
  <si>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</si>
  <si>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</si>
  <si>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</si>
  <si>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</si>
  <si>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</si>
  <si>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</si>
  <si>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</si>
  <si>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</si>
  <si>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</si>
  <si>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</si>
  <si>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</si>
  <si>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</si>
  <si>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</si>
  <si>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</si>
  <si>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</si>
  <si>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</si>
  <si>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</si>
  <si>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</si>
  <si>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</si>
  <si>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</si>
  <si>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</si>
  <si>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</si>
  <si>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</si>
  <si>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</si>
  <si>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</si>
  <si>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</si>
  <si>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</si>
  <si>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</si>
  <si>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</si>
  <si>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</si>
  <si>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</si>
  <si>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</si>
  <si>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</si>
  <si>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</si>
  <si>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</si>
  <si>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</si>
  <si>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</si>
  <si>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</si>
  <si>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</si>
  <si>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</si>
  <si>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</si>
  <si>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</si>
  <si>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</si>
  <si>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</si>
  <si>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</si>
  <si>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</si>
  <si>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</si>
  <si>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</si>
  <si>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</si>
  <si>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</si>
  <si>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</si>
  <si>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</si>
  <si>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</si>
  <si>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</si>
  <si>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</si>
  <si>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</si>
  <si>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</si>
  <si>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</si>
  <si>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</si>
  <si>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</si>
  <si>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</si>
  <si>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</si>
  <si>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</si>
  <si>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</si>
  <si>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</si>
  <si>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</si>
  <si>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</si>
  <si>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</si>
  <si>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</si>
  <si>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</si>
  <si>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</si>
  <si>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</si>
  <si>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</si>
  <si>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</si>
  <si>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</si>
  <si>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</si>
  <si>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</si>
  <si>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</si>
  <si>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</si>
  <si>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</si>
  <si>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</si>
  <si>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</si>
  <si>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</si>
  <si>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</si>
  <si>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</si>
  <si>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</si>
  <si>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</si>
  <si>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</si>
  <si>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</si>
  <si>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</si>
  <si>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</si>
  <si>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</si>
  <si>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</si>
  <si>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</si>
  <si>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</si>
  <si>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</si>
  <si>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</si>
  <si>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</si>
  <si>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</si>
  <si>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</si>
  <si>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</si>
  <si>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</si>
  <si>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</si>
  <si>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</si>
  <si>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</si>
  <si>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</si>
  <si>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</si>
  <si>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</si>
  <si>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</si>
  <si>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</si>
  <si>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</si>
  <si>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</si>
  <si>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</si>
  <si>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</si>
  <si>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</si>
  <si>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</si>
  <si>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</si>
  <si>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</si>
  <si>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</si>
  <si>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</si>
  <si>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</si>
  <si>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</si>
  <si>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</si>
  <si>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</si>
  <si>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</si>
  <si>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</si>
  <si>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</si>
  <si>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</si>
  <si>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</si>
  <si>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</si>
  <si>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</si>
  <si>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</si>
  <si>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</si>
  <si>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</si>
  <si>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</si>
  <si>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</si>
  <si>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</si>
  <si>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</si>
  <si>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</si>
  <si>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</si>
  <si>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</si>
  <si>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</si>
  <si>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</si>
  <si>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</si>
  <si>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</si>
  <si>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</si>
  <si>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</si>
  <si>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</si>
  <si>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</si>
  <si>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</si>
  <si>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</si>
  <si>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</si>
  <si>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</si>
  <si>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</si>
  <si>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</si>
  <si>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</si>
  <si>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</si>
  <si>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</si>
  <si>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</si>
  <si>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</si>
  <si>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</si>
  <si>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</si>
  <si>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</si>
  <si>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</si>
  <si>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</si>
  <si>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</si>
  <si>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</si>
  <si>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</si>
  <si>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</si>
  <si>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</si>
  <si>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</si>
  <si>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</si>
  <si>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</si>
  <si>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</si>
  <si>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</si>
  <si>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</si>
  <si>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</si>
  <si>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</si>
  <si>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</si>
  <si>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</si>
  <si>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</si>
  <si>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</si>
  <si>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</si>
  <si>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</si>
  <si>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</si>
  <si>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</si>
  <si>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</si>
  <si>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</si>
  <si>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</si>
  <si>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</si>
  <si>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</si>
  <si>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</si>
  <si>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</si>
  <si>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</si>
  <si>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</si>
  <si>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</si>
  <si>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</si>
  <si>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</si>
  <si>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</si>
  <si>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</si>
  <si>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</si>
  <si>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</si>
  <si>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</si>
  <si>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</si>
  <si>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</si>
  <si>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</si>
  <si>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</si>
  <si>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</si>
  <si>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</si>
  <si>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</si>
  <si>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</si>
  <si>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</si>
  <si>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</si>
  <si>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</si>
  <si>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</si>
  <si>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</si>
  <si>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</si>
  <si>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</si>
  <si>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</si>
  <si>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</si>
  <si>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</si>
  <si>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</si>
  <si>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</si>
  <si>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</si>
  <si>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</si>
  <si>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</si>
  <si>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</si>
  <si>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</si>
  <si>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</si>
  <si>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</si>
  <si>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</si>
  <si>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</si>
  <si>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</si>
  <si>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</si>
  <si>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</si>
  <si>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</si>
  <si>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</si>
  <si>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</si>
  <si>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</si>
  <si>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</si>
  <si>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</si>
  <si>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</si>
  <si>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</si>
  <si>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</si>
  <si>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</si>
  <si>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</si>
  <si>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</si>
  <si>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</si>
  <si>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</si>
  <si>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</si>
  <si>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</si>
  <si>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</si>
  <si>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</si>
  <si>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</si>
  <si>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</si>
  <si>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</si>
  <si>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</si>
  <si>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</si>
  <si>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</si>
  <si>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</si>
  <si>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</si>
  <si>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</si>
  <si>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</si>
  <si>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</si>
  <si>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</si>
  <si>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</si>
  <si>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</si>
  <si>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</si>
  <si>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</si>
  <si>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</si>
  <si>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</si>
  <si>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</si>
  <si>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</si>
  <si>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</si>
  <si>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</si>
  <si>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</si>
  <si>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</si>
  <si>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</si>
  <si>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</si>
  <si>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</si>
  <si>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</si>
  <si>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</si>
  <si>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</si>
  <si>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</si>
  <si>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</si>
  <si>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</si>
  <si>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</si>
  <si>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</si>
  <si>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</si>
  <si>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</si>
  <si>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</si>
  <si>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</si>
  <si>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</si>
  <si>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</si>
  <si>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</si>
  <si>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</si>
  <si>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</si>
  <si>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</si>
  <si>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</si>
  <si>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</si>
  <si>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</si>
  <si>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</si>
  <si>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</si>
  <si>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</si>
  <si>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</si>
  <si>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</si>
  <si>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</si>
  <si>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</si>
  <si>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</si>
  <si>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</si>
  <si>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</si>
  <si>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</si>
  <si>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</si>
  <si>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</si>
  <si>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</si>
  <si>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</si>
  <si>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</si>
  <si>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</si>
  <si>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</si>
  <si>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</si>
  <si>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</si>
  <si>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</si>
  <si>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</si>
  <si>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</si>
  <si>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</si>
  <si>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</si>
  <si>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</si>
  <si>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</si>
  <si>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</si>
  <si>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</si>
  <si>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</si>
  <si>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</si>
  <si>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</si>
  <si>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</si>
  <si>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</si>
  <si>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</si>
  <si>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</si>
  <si>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</si>
  <si>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</si>
  <si>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</si>
  <si>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</si>
  <si>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</si>
  <si>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</si>
  <si>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</si>
  <si>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</si>
  <si>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</si>
  <si>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</si>
  <si>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</si>
  <si>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</si>
  <si>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</si>
  <si>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</si>
  <si>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</si>
  <si>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</si>
  <si>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</si>
  <si>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</si>
  <si>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</si>
  <si>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</si>
  <si>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</si>
  <si>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</si>
  <si>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</si>
  <si>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</si>
  <si>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</si>
  <si>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</si>
  <si>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</si>
  <si>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</si>
  <si>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</si>
  <si>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</si>
  <si>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</si>
  <si>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</si>
  <si>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</si>
  <si>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</si>
  <si>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</si>
  <si>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</si>
  <si>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</si>
  <si>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</si>
  <si>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</si>
  <si>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</si>
  <si>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</si>
  <si>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</si>
  <si>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</si>
  <si>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</si>
  <si>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</si>
  <si>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</si>
  <si>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</si>
  <si>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</si>
  <si>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</si>
  <si>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</si>
  <si>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</si>
  <si>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</si>
  <si>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</si>
  <si>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</si>
  <si>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</si>
  <si>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</si>
  <si>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</si>
  <si>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</si>
  <si>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</si>
  <si>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</si>
  <si>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</si>
  <si>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</si>
  <si>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</si>
  <si>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</si>
  <si>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</si>
  <si>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</si>
  <si>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</si>
  <si>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</si>
  <si>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</si>
  <si>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</si>
  <si>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</si>
  <si>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</si>
  <si>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</si>
  <si>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</si>
  <si>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</si>
  <si>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</si>
  <si>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</si>
  <si>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</si>
  <si>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</si>
  <si>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</si>
  <si>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</si>
  <si>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</si>
  <si>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</si>
  <si>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</si>
  <si>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</si>
  <si>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</si>
  <si>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</si>
  <si>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</si>
  <si>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</si>
  <si>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</si>
  <si>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</si>
  <si>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</si>
  <si>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</si>
  <si>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</si>
  <si>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</si>
  <si>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</si>
  <si>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</si>
  <si>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</si>
  <si>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</si>
  <si>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</si>
  <si>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</si>
  <si>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</si>
  <si>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</si>
  <si>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</si>
  <si>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</si>
  <si>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</si>
  <si>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</si>
  <si>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</si>
  <si>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</si>
  <si>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</si>
  <si>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</si>
  <si>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</si>
  <si>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</si>
  <si>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</si>
  <si>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</si>
  <si>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</si>
  <si>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</si>
  <si>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</si>
  <si>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</si>
  <si>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</si>
  <si>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</si>
  <si>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</si>
  <si>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</si>
  <si>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</si>
  <si>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</si>
  <si>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</si>
  <si>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</si>
  <si>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</si>
  <si>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</si>
  <si>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</si>
  <si>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</si>
  <si>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</si>
  <si>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</si>
  <si>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</si>
  <si>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</si>
  <si>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</si>
  <si>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</si>
  <si>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</si>
  <si>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</si>
  <si>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</si>
  <si>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</si>
  <si>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</si>
  <si>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</si>
  <si>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</si>
  <si>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</si>
  <si>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</si>
  <si>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</si>
  <si>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</si>
  <si>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</si>
  <si>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</si>
  <si>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</si>
  <si>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</si>
  <si>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</si>
  <si>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</si>
  <si>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</si>
  <si>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</si>
  <si>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</si>
  <si>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</si>
  <si>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</si>
  <si>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</si>
  <si>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</si>
  <si>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</si>
  <si>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</si>
  <si>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</si>
  <si>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</si>
  <si>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</si>
  <si>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</si>
  <si>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</si>
  <si>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</si>
  <si>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</si>
  <si>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</si>
  <si>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</si>
  <si>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</si>
  <si>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</si>
  <si>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</si>
  <si>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</si>
  <si>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</si>
  <si>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</si>
  <si>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</si>
  <si>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</si>
  <si>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</si>
  <si>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</si>
  <si>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</si>
  <si>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</si>
  <si>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</si>
  <si>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</si>
  <si>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</si>
  <si>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</si>
  <si>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</si>
  <si>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</si>
  <si>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</si>
  <si>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</si>
  <si>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</si>
  <si>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</si>
  <si>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</si>
  <si>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</si>
  <si>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</si>
  <si>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</si>
  <si>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</si>
  <si>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</si>
  <si>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</si>
  <si>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</si>
  <si>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</si>
  <si>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</si>
  <si>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</si>
  <si>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</si>
  <si>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</si>
  <si>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</si>
  <si>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</si>
  <si>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</si>
  <si>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</si>
  <si>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</si>
  <si>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</si>
  <si>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</si>
  <si>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</si>
  <si>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</si>
  <si>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</si>
  <si>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</si>
  <si>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</si>
  <si>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</si>
  <si>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</si>
  <si>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</si>
  <si>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</si>
  <si>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</si>
  <si>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</si>
  <si>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</si>
  <si>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</si>
  <si>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</si>
  <si>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</si>
  <si>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</si>
  <si>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</si>
  <si>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</si>
  <si>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</si>
  <si>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</si>
  <si>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</si>
  <si>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</si>
  <si>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</si>
  <si>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</si>
  <si>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</si>
  <si>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</si>
  <si>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</si>
  <si>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</si>
  <si>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</si>
  <si>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</si>
  <si>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</si>
  <si>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</si>
  <si>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</si>
  <si>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</si>
  <si>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</si>
  <si>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</si>
  <si>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</si>
  <si>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</si>
  <si>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</si>
  <si>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</si>
  <si>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</si>
  <si>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</si>
  <si>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</si>
  <si>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</si>
  <si>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</si>
  <si>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</si>
  <si>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</si>
  <si>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</si>
  <si>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</si>
  <si>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</si>
  <si>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</si>
  <si>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</si>
  <si>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</si>
  <si>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</si>
  <si>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</si>
  <si>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</si>
  <si>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</si>
  <si>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</si>
  <si>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</si>
  <si>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</si>
  <si>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</si>
  <si>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</si>
  <si>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</si>
  <si>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</si>
  <si>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</si>
  <si>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</si>
  <si>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</si>
  <si>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</si>
  <si>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</si>
  <si>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</si>
  <si>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</si>
  <si>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</si>
  <si>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</si>
  <si>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</si>
  <si>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</si>
  <si>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</si>
  <si>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</si>
  <si>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</si>
  <si>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</si>
  <si>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</si>
  <si>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</si>
  <si>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</si>
  <si>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</si>
  <si>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</si>
  <si>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</si>
  <si>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</si>
  <si>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</si>
  <si>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</si>
  <si>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</si>
  <si>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</si>
  <si>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</si>
  <si>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</si>
  <si>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</si>
  <si>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</si>
  <si>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</si>
  <si>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</si>
  <si>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</si>
  <si>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</si>
  <si>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</si>
  <si>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</si>
  <si>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</si>
  <si>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</si>
  <si>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</si>
  <si>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</si>
  <si>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</si>
  <si>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</si>
  <si>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</si>
  <si>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</si>
  <si>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</si>
  <si>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</si>
  <si>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</si>
  <si>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</si>
  <si>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</si>
  <si>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</si>
  <si>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</si>
  <si>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</si>
  <si>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</si>
  <si>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</si>
  <si>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</si>
  <si>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</si>
  <si>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</si>
  <si>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</si>
  <si>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</si>
  <si>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</si>
  <si>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</si>
  <si>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</si>
  <si>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</si>
  <si>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</si>
  <si>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</si>
  <si>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</si>
  <si>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</si>
  <si>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</si>
  <si>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</si>
  <si>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</si>
  <si>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</si>
  <si>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</si>
  <si>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</si>
  <si>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</si>
  <si>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</si>
  <si>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</si>
  <si>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</si>
  <si>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</si>
  <si>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</si>
  <si>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</si>
  <si>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</si>
  <si>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</si>
  <si>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</si>
  <si>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</si>
  <si>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</si>
  <si>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</si>
  <si>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</si>
  <si>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</si>
  <si>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</si>
  <si>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</si>
  <si>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</si>
  <si>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</si>
  <si>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</si>
  <si>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</si>
  <si>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</si>
  <si>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</si>
  <si>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</si>
  <si>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</si>
  <si>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</si>
  <si>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</si>
  <si>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</si>
  <si>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</si>
  <si>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</si>
  <si>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</si>
  <si>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</si>
  <si>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</si>
  <si>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</si>
  <si>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</si>
  <si>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</si>
  <si>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</si>
  <si>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</si>
  <si>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</si>
  <si>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</si>
  <si>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</si>
  <si>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</si>
  <si>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</si>
  <si>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</si>
  <si>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</si>
  <si>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</si>
  <si>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</si>
  <si>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</si>
  <si>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</si>
  <si>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</si>
  <si>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</si>
  <si>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</si>
  <si>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</si>
  <si>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</si>
  <si>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</si>
  <si>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</si>
  <si>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</si>
  <si>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</si>
  <si>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</si>
  <si>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</si>
  <si>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</si>
  <si>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</si>
  <si>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</si>
  <si>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</si>
  <si>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</si>
  <si>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</si>
  <si>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</si>
  <si>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</si>
  <si>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</si>
  <si>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</si>
  <si>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</si>
  <si>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</si>
  <si>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</si>
  <si>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</si>
  <si>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</si>
  <si>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</si>
  <si>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</si>
  <si>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</si>
  <si>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</si>
  <si>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</si>
  <si>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</si>
  <si>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</si>
  <si>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</si>
  <si>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</si>
  <si>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</si>
  <si>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</si>
  <si>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</si>
  <si>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</si>
  <si>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</si>
  <si>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</si>
  <si>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</si>
  <si>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</si>
  <si>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</si>
  <si>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</si>
  <si>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</si>
  <si>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</si>
  <si>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</si>
  <si>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</si>
  <si>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</si>
  <si>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</si>
  <si>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</si>
  <si>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</si>
  <si>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</si>
  <si>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</si>
  <si>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</si>
  <si>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</si>
  <si>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</si>
  <si>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</si>
  <si>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</si>
  <si>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</si>
  <si>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</si>
  <si>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</si>
  <si>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</si>
  <si>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</si>
  <si>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</si>
  <si>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</si>
  <si>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</si>
  <si>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</si>
  <si>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</si>
  <si>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</si>
  <si>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</si>
  <si>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</si>
  <si>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</si>
  <si>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</si>
  <si>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</si>
  <si>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</si>
  <si>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</si>
  <si>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</si>
  <si>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</si>
  <si>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</si>
  <si>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</si>
  <si>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</si>
  <si>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</si>
  <si>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</si>
  <si>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</si>
  <si>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</si>
  <si>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</si>
  <si>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</si>
  <si>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</si>
  <si>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</si>
  <si>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</si>
  <si>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</si>
  <si>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</si>
  <si>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</si>
  <si>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</si>
  <si>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</si>
  <si>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</si>
  <si>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</si>
  <si>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</si>
  <si>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</si>
  <si>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</si>
  <si>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</si>
  <si>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</si>
  <si>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</si>
  <si>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</si>
  <si>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</si>
  <si>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</si>
  <si>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</si>
  <si>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</si>
  <si>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</si>
  <si>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</si>
  <si>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</si>
  <si>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</si>
  <si>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</si>
  <si>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</si>
  <si>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</si>
  <si>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</si>
  <si>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</si>
  <si>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</si>
  <si>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</si>
  <si>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</si>
  <si>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</si>
  <si>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</si>
  <si>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</si>
  <si>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</si>
  <si>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</si>
  <si>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</si>
  <si>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</si>
  <si>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</si>
  <si>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</si>
  <si>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</si>
  <si>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</si>
  <si>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</si>
  <si>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</si>
  <si>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</si>
  <si>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</si>
  <si>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</si>
  <si>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</si>
  <si>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</si>
  <si>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</si>
  <si>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</si>
  <si>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</si>
  <si>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</si>
  <si>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</si>
  <si>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</si>
  <si>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</si>
  <si>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</si>
  <si>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</si>
  <si>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</si>
  <si>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</si>
  <si>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</si>
  <si>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</si>
  <si>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</si>
  <si>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</si>
  <si>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</si>
  <si>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</si>
  <si>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</si>
  <si>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</si>
  <si>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</si>
  <si>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</si>
  <si>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</si>
  <si>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</si>
  <si>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</si>
  <si>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</si>
  <si>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</si>
  <si>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</si>
  <si>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</si>
  <si>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</si>
  <si>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</si>
  <si>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</si>
  <si>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</si>
  <si>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</si>
  <si>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</si>
  <si>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</si>
  <si>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</si>
  <si>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</si>
  <si>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</si>
  <si>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</si>
  <si>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</si>
  <si>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</si>
  <si>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</si>
  <si>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</si>
  <si>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</si>
  <si>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</si>
  <si>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</si>
  <si>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</si>
  <si>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</si>
  <si>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</si>
  <si>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</si>
  <si>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</si>
  <si>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</si>
  <si>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</si>
  <si>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</si>
  <si>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</si>
  <si>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</si>
  <si>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</si>
  <si>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</si>
  <si>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</si>
  <si>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</si>
  <si>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</si>
  <si>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</si>
  <si>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</si>
  <si>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</si>
  <si>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</si>
  <si>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</si>
  <si>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</si>
  <si>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</si>
  <si>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</si>
  <si>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</si>
  <si>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</si>
  <si>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</si>
  <si>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</si>
  <si>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</si>
  <si>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</si>
  <si>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</si>
  <si>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</si>
  <si>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</si>
  <si>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</si>
  <si>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</si>
  <si>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</si>
  <si>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</si>
  <si>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</si>
  <si>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</si>
  <si>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</si>
  <si>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</si>
  <si>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</si>
  <si>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</si>
  <si>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</si>
  <si>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</si>
  <si>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</si>
  <si>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</si>
  <si>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</si>
  <si>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</si>
  <si>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</si>
  <si>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</si>
  <si>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</si>
  <si>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</si>
  <si>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</si>
  <si>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</si>
  <si>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</si>
  <si>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</si>
  <si>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</si>
  <si>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</si>
  <si>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</si>
  <si>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</si>
  <si>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</si>
  <si>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</si>
  <si>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</si>
  <si>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</si>
  <si>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</si>
  <si>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</si>
  <si>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</si>
  <si>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</si>
  <si>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</si>
  <si>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</si>
  <si>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</si>
  <si>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</si>
  <si>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</si>
  <si>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</si>
  <si>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</si>
  <si>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</si>
  <si>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</si>
  <si>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</si>
  <si>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</si>
  <si>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</si>
  <si>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</si>
  <si>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</si>
  <si>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</si>
  <si>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</si>
  <si>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</si>
  <si>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</si>
  <si>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</si>
  <si>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</si>
  <si>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</si>
  <si>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</si>
  <si>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</si>
  <si>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</si>
  <si>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</si>
  <si>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</si>
  <si>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</si>
  <si>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</si>
  <si>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</si>
  <si>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</si>
  <si>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</si>
  <si>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</si>
  <si>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</si>
  <si>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</si>
  <si>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</si>
  <si>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</si>
  <si>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</si>
  <si>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</si>
  <si>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</si>
  <si>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</si>
  <si>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</si>
  <si>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</si>
  <si>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</si>
  <si>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</si>
  <si>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</si>
  <si>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</si>
  <si>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</si>
  <si>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</si>
  <si>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</si>
  <si>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</si>
  <si>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</si>
  <si>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</si>
  <si>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</si>
  <si>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</si>
  <si>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</si>
  <si>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</si>
  <si>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</si>
  <si>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</si>
  <si>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</si>
  <si>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</si>
  <si>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</si>
  <si>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</si>
  <si>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</si>
  <si>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</si>
  <si>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</si>
  <si>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</si>
  <si>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</si>
  <si>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</si>
  <si>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</si>
  <si>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</si>
  <si>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</si>
  <si>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</si>
  <si>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</si>
  <si>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</si>
  <si>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</si>
  <si>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</si>
  <si>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</si>
  <si>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</si>
  <si>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</si>
  <si>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</si>
  <si>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</si>
  <si>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</si>
  <si>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</si>
  <si>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</si>
  <si>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</si>
  <si>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</si>
  <si>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</si>
  <si>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</si>
  <si>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</si>
  <si>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</si>
  <si>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</si>
  <si>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</si>
  <si>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</si>
  <si>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</si>
  <si>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</si>
  <si>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</si>
  <si>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</si>
  <si>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</si>
  <si>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</si>
  <si>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</si>
  <si>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</si>
  <si>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</si>
  <si>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</si>
  <si>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</si>
  <si>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</si>
  <si>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</si>
  <si>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</si>
  <si>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</si>
  <si>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</si>
  <si>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</si>
  <si>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</si>
  <si>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</si>
  <si>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</si>
  <si>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</si>
  <si>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</si>
  <si>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</si>
  <si>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</si>
  <si>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</si>
  <si>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</si>
  <si>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</si>
  <si>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</si>
  <si>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</si>
  <si>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</si>
  <si>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</si>
  <si>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</si>
  <si>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</si>
  <si>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</si>
  <si>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</si>
  <si>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</si>
  <si>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</si>
  <si>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</si>
  <si>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</si>
  <si>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</si>
  <si>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</si>
  <si>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</si>
  <si>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</si>
  <si>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</si>
  <si>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</si>
  <si>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</si>
  <si>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</si>
  <si>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</si>
  <si>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</si>
  <si>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</si>
  <si>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</si>
  <si>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</si>
  <si>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</si>
  <si>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</si>
  <si>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</si>
  <si>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</si>
  <si>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</si>
  <si>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</si>
  <si>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</si>
  <si>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</si>
  <si>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</si>
  <si>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</si>
  <si>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</si>
  <si>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</si>
  <si>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</si>
  <si>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</si>
  <si>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</si>
  <si>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</si>
  <si>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</si>
  <si>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</si>
  <si>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</si>
  <si>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</si>
  <si>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</si>
  <si>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</si>
  <si>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</si>
  <si>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</si>
  <si>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</si>
  <si>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</si>
  <si>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</si>
  <si>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</si>
  <si>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</si>
  <si>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</si>
  <si>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</si>
  <si>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</si>
  <si>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</si>
  <si>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</si>
  <si>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</si>
  <si>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</si>
  <si>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</si>
  <si>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</si>
  <si>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</si>
  <si>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</si>
  <si>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</si>
  <si>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</si>
  <si>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</si>
  <si>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</si>
  <si>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</si>
  <si>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</si>
  <si>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</si>
  <si>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</si>
  <si>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</si>
  <si>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</si>
  <si>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</si>
  <si>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</si>
  <si>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</si>
  <si>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</si>
  <si>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</si>
  <si>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</si>
  <si>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</si>
  <si>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</si>
  <si>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</si>
  <si>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</si>
  <si>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</si>
  <si>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</si>
  <si>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</si>
  <si>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</si>
  <si>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</si>
  <si>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</si>
  <si>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</si>
  <si>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</si>
  <si>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</si>
  <si>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</si>
  <si>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</si>
  <si>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</si>
  <si>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</si>
  <si>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</si>
  <si>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</si>
  <si>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</si>
  <si>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</si>
  <si>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</si>
  <si>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</si>
  <si>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</si>
  <si>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</si>
  <si>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</si>
  <si>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</si>
  <si>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</si>
  <si>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</si>
  <si>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</si>
  <si>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</si>
  <si>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</si>
  <si>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</si>
  <si>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</si>
  <si>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</si>
  <si>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</si>
  <si>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</si>
  <si>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</si>
  <si>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</si>
  <si>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</si>
  <si>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</si>
  <si>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</si>
  <si>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</si>
  <si>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</si>
  <si>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</si>
  <si>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</si>
  <si>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</si>
  <si>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</si>
  <si>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</si>
  <si>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</si>
  <si>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</si>
  <si>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</si>
  <si>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</si>
  <si>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</si>
  <si>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</si>
  <si>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</si>
  <si>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</si>
  <si>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</si>
  <si>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</si>
  <si>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</si>
  <si>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</si>
  <si>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</si>
  <si>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</si>
  <si>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</si>
  <si>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</si>
  <si>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</si>
  <si>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</si>
  <si>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</si>
  <si>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</si>
  <si>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</si>
  <si>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</si>
  <si>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</si>
  <si>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</si>
  <si>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</si>
  <si>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</si>
  <si>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</si>
  <si>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</si>
  <si>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</si>
  <si>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</si>
  <si>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</si>
  <si>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</si>
  <si>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</si>
  <si>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</si>
  <si>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</si>
  <si>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</si>
  <si>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</si>
  <si>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</si>
  <si>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</si>
  <si>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</si>
  <si>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</si>
  <si>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</si>
  <si>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</si>
  <si>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</si>
  <si>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</si>
  <si>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</si>
  <si>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</si>
  <si>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</si>
  <si>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</si>
  <si>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</si>
  <si>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</si>
  <si>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</si>
  <si>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</si>
  <si>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</si>
  <si>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</si>
  <si>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</si>
  <si>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</si>
  <si>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</si>
  <si>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</si>
  <si>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</si>
  <si>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</si>
  <si>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</si>
  <si>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</si>
  <si>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</si>
  <si>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</si>
  <si>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</si>
  <si>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</si>
  <si>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</si>
  <si>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</si>
  <si>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</si>
  <si>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</si>
  <si>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</si>
  <si>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</si>
  <si>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</si>
  <si>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</si>
  <si>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</si>
  <si>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</si>
  <si>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</si>
  <si>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</si>
  <si>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</si>
  <si>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</si>
  <si>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</si>
  <si>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</si>
  <si>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</si>
  <si>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</si>
  <si>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</si>
  <si>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</si>
  <si>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</si>
  <si>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</si>
  <si>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</si>
  <si>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</si>
  <si>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</si>
  <si>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</si>
  <si>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</si>
  <si>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</si>
  <si>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</si>
  <si>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</si>
  <si>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</si>
  <si>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</si>
  <si>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</si>
  <si>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</si>
  <si>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</si>
  <si>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</si>
  <si>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</si>
  <si>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</si>
  <si>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</si>
  <si>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</si>
  <si>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</si>
  <si>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</si>
  <si>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</si>
  <si>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</si>
  <si>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</si>
  <si>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</si>
  <si>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</si>
  <si>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</si>
  <si>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</si>
  <si>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</si>
  <si>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</si>
  <si>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</si>
  <si>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</si>
  <si>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</si>
  <si>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</si>
  <si>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</si>
  <si>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</si>
  <si>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</si>
  <si>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</si>
  <si>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</si>
  <si>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</si>
  <si>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</si>
  <si>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</si>
  <si>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</si>
  <si>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</si>
  <si>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</si>
  <si>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</si>
  <si>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</si>
  <si>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</si>
  <si>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</si>
  <si>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</si>
  <si>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</si>
  <si>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</si>
  <si>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</si>
  <si>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</si>
  <si>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</si>
  <si>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</si>
  <si>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</si>
  <si>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</si>
  <si>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</si>
  <si>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</si>
  <si>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</si>
  <si>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</si>
  <si>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</si>
  <si>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</si>
  <si>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</si>
  <si>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</si>
  <si>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</si>
  <si>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</si>
  <si>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</si>
  <si>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</si>
  <si>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</si>
  <si>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</si>
  <si>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</si>
  <si>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</si>
  <si>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</si>
  <si>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</si>
  <si>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</si>
  <si>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</si>
  <si>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</si>
  <si>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</si>
  <si>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</si>
  <si>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</si>
  <si>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</si>
  <si>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</si>
  <si>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</si>
  <si>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</si>
  <si>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</si>
  <si>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</si>
  <si>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</si>
  <si>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</si>
  <si>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</si>
  <si>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</si>
  <si>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</si>
  <si>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</si>
  <si>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</si>
  <si>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</si>
  <si>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</si>
  <si>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</si>
  <si>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</si>
  <si>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</si>
  <si>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</si>
  <si>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</si>
  <si>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</si>
  <si>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</si>
  <si>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</si>
  <si>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</si>
  <si>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</si>
  <si>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</si>
  <si>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</si>
  <si>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</si>
  <si>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</si>
  <si>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</si>
  <si>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</si>
  <si>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</si>
  <si>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</si>
  <si>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</si>
  <si>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</si>
  <si>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</si>
  <si>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</si>
  <si>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</si>
  <si>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</si>
  <si>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</si>
  <si>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</si>
  <si>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</si>
  <si>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</si>
  <si>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</si>
  <si>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</si>
  <si>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</si>
  <si>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</si>
  <si>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</si>
  <si>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</si>
  <si>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</si>
  <si>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</si>
  <si>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</si>
  <si>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</si>
  <si>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</si>
  <si>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</si>
  <si>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</si>
  <si>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</si>
  <si>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</si>
  <si>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</si>
  <si>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</si>
  <si>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</si>
  <si>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</si>
  <si>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</si>
  <si>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</si>
  <si>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</si>
  <si>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</si>
  <si>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</si>
  <si>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</si>
  <si>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</si>
  <si>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</si>
  <si>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</si>
  <si>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</si>
  <si>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</si>
  <si>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</si>
  <si>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</si>
  <si>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</si>
  <si>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</si>
  <si>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</si>
  <si>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</si>
  <si>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</si>
  <si>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</si>
  <si>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</si>
  <si>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</si>
  <si>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</si>
  <si>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</si>
  <si>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</si>
  <si>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</si>
  <si>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</si>
  <si>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</si>
  <si>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</si>
  <si>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</si>
  <si>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</si>
  <si>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</si>
  <si>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</si>
  <si>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</si>
  <si>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</si>
  <si>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</si>
  <si>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</si>
  <si>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</si>
  <si>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</si>
  <si>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</si>
  <si>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</si>
  <si>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</si>
  <si>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</si>
  <si>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</si>
  <si>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</si>
  <si>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</si>
  <si>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</si>
  <si>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</si>
  <si>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</si>
  <si>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</si>
  <si>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</si>
  <si>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</si>
  <si>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</si>
  <si>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</si>
  <si>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</si>
  <si>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</si>
  <si>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</si>
  <si>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</si>
  <si>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</si>
  <si>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</si>
  <si>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</si>
  <si>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</si>
  <si>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</si>
  <si>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</si>
  <si>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</si>
  <si>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</si>
  <si>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</si>
  <si>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</si>
  <si>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</si>
  <si>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</si>
  <si>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</si>
  <si>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</si>
  <si>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</si>
  <si>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</si>
  <si>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</si>
  <si>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</si>
  <si>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</si>
  <si>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</si>
  <si>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</si>
  <si>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</si>
  <si>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</si>
  <si>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</si>
  <si>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</si>
  <si>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</si>
  <si>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</si>
  <si>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</si>
  <si>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</si>
  <si>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</si>
  <si>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</si>
  <si>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</si>
  <si>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</si>
  <si>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</si>
  <si>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</si>
  <si>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</si>
  <si>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</si>
  <si>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</si>
  <si>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</si>
  <si>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</si>
  <si>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</si>
  <si>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</si>
  <si>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</si>
  <si>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</si>
  <si>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</si>
  <si>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</si>
  <si>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</si>
  <si>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</si>
  <si>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</si>
  <si>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</si>
  <si>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</si>
  <si>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</si>
  <si>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</si>
  <si>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</si>
  <si>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</si>
  <si>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</si>
  <si>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</si>
  <si>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</si>
  <si>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</si>
  <si>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</si>
  <si>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</si>
  <si>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</si>
  <si>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</si>
  <si>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</si>
  <si>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</si>
  <si>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</si>
  <si>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</si>
  <si>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</si>
  <si>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</si>
  <si>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</si>
  <si>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</si>
  <si>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</si>
  <si>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</si>
  <si>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</si>
  <si>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</si>
  <si>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</si>
  <si>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</si>
  <si>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</si>
  <si>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</si>
  <si>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</si>
  <si>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</si>
  <si>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</si>
  <si>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</si>
  <si>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</si>
  <si>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</si>
  <si>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</si>
  <si>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</si>
  <si>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</si>
  <si>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</si>
  <si>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</si>
  <si>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</si>
  <si>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</si>
  <si>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</si>
  <si>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</si>
  <si>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</si>
  <si>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</si>
  <si>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</si>
  <si>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</si>
  <si>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</si>
  <si>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</si>
  <si>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</si>
  <si>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</si>
  <si>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</si>
  <si>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</si>
  <si>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</si>
  <si>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</si>
  <si>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</si>
  <si>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</si>
  <si>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</si>
  <si>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</si>
  <si>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</si>
  <si>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</si>
  <si>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</si>
  <si>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</si>
  <si>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</si>
  <si>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</si>
  <si>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</si>
  <si>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</si>
  <si>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</si>
  <si>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</si>
  <si>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</si>
  <si>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</si>
  <si>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</si>
  <si>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</si>
  <si>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</si>
  <si>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</si>
  <si>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</si>
  <si>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</si>
  <si>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</si>
  <si>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</si>
  <si>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</si>
  <si>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</si>
  <si>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</si>
  <si>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</si>
  <si>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</si>
  <si>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</si>
  <si>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</si>
  <si>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</si>
  <si>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</si>
  <si>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</si>
  <si>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</si>
  <si>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</si>
  <si>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</si>
  <si>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</si>
  <si>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</si>
  <si>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</si>
  <si>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</si>
  <si>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</si>
  <si>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</si>
  <si>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</si>
  <si>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</si>
  <si>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</si>
  <si>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</si>
  <si>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</si>
  <si>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</si>
  <si>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</si>
  <si>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</si>
  <si>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</si>
  <si>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</si>
  <si>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</si>
  <si>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</si>
  <si>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</si>
  <si>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</si>
  <si>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</si>
  <si>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</si>
  <si>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</si>
  <si>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</si>
  <si>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</si>
  <si>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</si>
  <si>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</si>
  <si>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</si>
  <si>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</si>
  <si>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</si>
  <si>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</si>
  <si>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</si>
  <si>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</si>
  <si>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</si>
  <si>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</si>
  <si>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</si>
  <si>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</si>
  <si>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</si>
  <si>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</si>
  <si>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</si>
  <si>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</si>
  <si>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</si>
  <si>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</si>
  <si>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</si>
  <si>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</si>
  <si>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</si>
  <si>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</si>
  <si>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</si>
  <si>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</si>
  <si>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</si>
  <si>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</si>
  <si>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</si>
  <si>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</si>
  <si>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</si>
  <si>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</si>
  <si>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</si>
  <si>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</si>
  <si>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</si>
  <si>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</si>
  <si>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</si>
  <si>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</si>
  <si>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</si>
  <si>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</si>
  <si>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</si>
  <si>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</si>
  <si>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</si>
  <si>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</si>
  <si>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</si>
  <si>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</si>
  <si>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</si>
  <si>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</si>
  <si>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</si>
  <si>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</si>
  <si>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</si>
  <si>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</si>
  <si>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</si>
  <si>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</si>
  <si>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</si>
  <si>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</si>
  <si>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</si>
  <si>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</si>
  <si>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</si>
  <si>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</si>
  <si>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</si>
  <si>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</si>
  <si>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</si>
  <si>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</si>
  <si>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</si>
  <si>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</si>
  <si>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</si>
  <si>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</si>
  <si>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</si>
  <si>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</si>
  <si>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</si>
  <si>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</si>
  <si>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</si>
  <si>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</si>
  <si>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</si>
  <si>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</si>
  <si>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</si>
  <si>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</si>
  <si>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</si>
  <si>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</si>
  <si>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</si>
  <si>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</si>
  <si>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</si>
  <si>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</si>
  <si>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</si>
  <si>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</si>
  <si>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</si>
  <si>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</si>
  <si>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</si>
  <si>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</si>
  <si>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</si>
  <si>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</si>
  <si>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</si>
  <si>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</si>
  <si>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</si>
  <si>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</si>
  <si>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</si>
  <si>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</si>
  <si>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</si>
  <si>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</si>
  <si>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</si>
  <si>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</si>
  <si>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</si>
  <si>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</si>
  <si>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</si>
  <si>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</si>
  <si>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</si>
  <si>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</si>
  <si>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</si>
  <si>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</si>
  <si>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</si>
  <si>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</si>
  <si>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</si>
  <si>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</si>
  <si>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</si>
  <si>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</si>
  <si>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</si>
  <si>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</si>
  <si>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</si>
  <si>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</si>
  <si>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</si>
  <si>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</si>
  <si>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</si>
  <si>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</si>
  <si>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</si>
  <si>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</si>
  <si>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</si>
  <si>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</si>
  <si>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</si>
  <si>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</si>
  <si>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</si>
  <si>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</si>
  <si>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</si>
  <si>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</si>
  <si>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</si>
  <si>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</si>
  <si>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</si>
  <si>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</si>
  <si>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</si>
  <si>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</si>
  <si>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</si>
  <si>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</si>
  <si>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</si>
  <si>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</si>
  <si>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</si>
  <si>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</si>
  <si>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</si>
  <si>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</si>
  <si>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</si>
  <si>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</si>
  <si>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</si>
  <si>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</si>
  <si>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</si>
  <si>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</si>
  <si>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</si>
  <si>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</si>
  <si>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</si>
  <si>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</si>
  <si>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</si>
  <si>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</si>
  <si>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</si>
  <si>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</si>
  <si>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</si>
  <si>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</si>
  <si>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</si>
  <si>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</si>
  <si>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</si>
  <si>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</si>
  <si>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</si>
  <si>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</si>
  <si>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</si>
  <si>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</si>
  <si>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</si>
  <si>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</si>
  <si>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</si>
  <si>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</si>
  <si>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</si>
  <si>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</si>
  <si>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</si>
  <si>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</si>
  <si>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</si>
  <si>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</si>
  <si>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</si>
  <si>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</si>
  <si>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</si>
  <si>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</si>
  <si>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</si>
  <si>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</si>
  <si>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</si>
  <si>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</si>
  <si>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</si>
  <si>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</si>
  <si>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</si>
  <si>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</si>
  <si>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</si>
  <si>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</si>
  <si>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</si>
  <si>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</si>
  <si>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</si>
  <si>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</si>
  <si>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</si>
  <si>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</si>
  <si>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</si>
  <si>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</si>
  <si>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</si>
  <si>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</si>
  <si>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</si>
  <si>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</si>
  <si>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</si>
  <si>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</si>
  <si>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</si>
  <si>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</si>
  <si>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</si>
  <si>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</si>
  <si>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</si>
  <si>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</si>
  <si>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</si>
  <si>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</si>
  <si>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</si>
  <si>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</si>
  <si>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</si>
  <si>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</si>
  <si>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</si>
  <si>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</si>
  <si>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</si>
  <si>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</si>
  <si>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</si>
  <si>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</si>
  <si>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</si>
  <si>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</si>
  <si>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</si>
  <si>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</si>
  <si>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</si>
  <si>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</si>
  <si>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</si>
  <si>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</si>
  <si>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</si>
  <si>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</si>
  <si>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</si>
  <si>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</si>
  <si>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</si>
  <si>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</si>
  <si>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</si>
  <si>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</si>
  <si>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</si>
  <si>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</si>
  <si>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</si>
  <si>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</si>
  <si>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</si>
  <si>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</si>
  <si>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</si>
  <si>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</si>
  <si>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</si>
  <si>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</si>
  <si>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</si>
  <si>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</si>
  <si>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</si>
  <si>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</si>
  <si>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</si>
  <si>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</si>
  <si>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</si>
  <si>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</si>
  <si>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</si>
  <si>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</si>
  <si>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</si>
  <si>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</si>
  <si>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</si>
  <si>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</si>
  <si>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</si>
  <si>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</si>
  <si>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</si>
  <si>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</si>
  <si>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</si>
  <si>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</si>
  <si>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</si>
  <si>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</si>
  <si>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</si>
  <si>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</si>
  <si>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</si>
  <si>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</si>
  <si>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</si>
  <si>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</si>
  <si>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</si>
  <si>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</si>
  <si>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</si>
  <si>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</si>
  <si>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</si>
  <si>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</si>
  <si>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</si>
  <si>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</si>
  <si>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</si>
  <si>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</si>
  <si>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</si>
  <si>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</si>
  <si>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</si>
  <si>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</si>
  <si>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</si>
  <si>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</si>
  <si>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</si>
  <si>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</si>
  <si>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</si>
  <si>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</si>
  <si>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</si>
  <si>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</si>
  <si>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</si>
  <si>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</si>
  <si>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</si>
  <si>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</si>
  <si>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</si>
  <si>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</si>
  <si>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</si>
  <si>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</si>
  <si>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</si>
  <si>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</si>
  <si>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</si>
  <si>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</si>
  <si>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</si>
  <si>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</si>
  <si>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</si>
  <si>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</si>
  <si>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</si>
  <si>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</si>
  <si>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</si>
  <si>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</si>
  <si>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</si>
  <si>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</si>
  <si>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</si>
  <si>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</si>
  <si>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</si>
  <si>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</si>
  <si>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</si>
  <si>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</si>
  <si>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</si>
  <si>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</si>
  <si>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</si>
  <si>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</si>
  <si>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</si>
  <si>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</si>
  <si>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</si>
  <si>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</si>
  <si>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</si>
  <si>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</si>
  <si>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</si>
  <si>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</si>
  <si>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</si>
  <si>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</si>
  <si>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</si>
  <si>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</si>
  <si>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</si>
  <si>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</si>
  <si>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</si>
  <si>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</si>
  <si>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</si>
  <si>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</si>
  <si>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</si>
  <si>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</si>
  <si>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</si>
  <si>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</si>
  <si>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</si>
  <si>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</si>
  <si>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</si>
  <si>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</si>
  <si>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</si>
  <si>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</si>
  <si>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</si>
  <si>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</si>
  <si>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</si>
  <si>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</si>
  <si>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</si>
  <si>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</si>
  <si>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</si>
  <si>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</si>
  <si>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</si>
  <si>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</si>
  <si>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</si>
  <si>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</si>
  <si>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</si>
  <si>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</si>
  <si>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</si>
  <si>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</si>
  <si>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</si>
  <si>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</si>
  <si>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</si>
  <si>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</si>
  <si>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</si>
  <si>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</si>
  <si>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</si>
  <si>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</si>
  <si>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</si>
  <si>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</si>
  <si>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</si>
  <si>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</si>
  <si>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</si>
  <si>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</si>
  <si>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</si>
  <si>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</si>
  <si>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</si>
  <si>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</si>
  <si>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</si>
  <si>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</si>
  <si>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</si>
  <si>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</si>
  <si>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</si>
  <si>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</si>
  <si>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</si>
  <si>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</si>
  <si>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</si>
  <si>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</si>
  <si>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</si>
  <si>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</si>
  <si>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</si>
  <si>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</si>
  <si>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</si>
  <si>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</si>
  <si>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</si>
  <si>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</si>
  <si>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</si>
  <si>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</si>
  <si>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</si>
  <si>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</si>
  <si>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</si>
  <si>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</si>
  <si>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</si>
  <si>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</si>
  <si>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</si>
  <si>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</si>
  <si>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</si>
  <si>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</si>
  <si>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</si>
  <si>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</si>
  <si>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</si>
  <si>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</si>
  <si>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</si>
  <si>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</si>
  <si>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</si>
  <si>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</si>
  <si>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</si>
  <si>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</si>
  <si>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</si>
  <si>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</si>
  <si>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</si>
  <si>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</si>
  <si>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</si>
  <si>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</si>
  <si>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</si>
  <si>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</si>
  <si>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</si>
  <si>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</si>
  <si>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</si>
  <si>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</si>
  <si>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</si>
  <si>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</si>
  <si>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</si>
  <si>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</si>
  <si>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</si>
  <si>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</si>
  <si>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</si>
  <si>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</si>
  <si>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</si>
  <si>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</si>
  <si>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</si>
  <si>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</si>
  <si>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</si>
  <si>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</si>
  <si>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</si>
  <si>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</si>
  <si>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</si>
  <si>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</si>
  <si>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</si>
  <si>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</si>
  <si>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</si>
  <si>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</si>
  <si>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</si>
  <si>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</si>
  <si>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</si>
  <si>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</si>
  <si>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</si>
  <si>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</si>
  <si>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</si>
  <si>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</si>
  <si>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</si>
  <si>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</si>
  <si>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</si>
  <si>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</si>
  <si>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</si>
  <si>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</si>
  <si>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</si>
  <si>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</si>
  <si>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</si>
  <si>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</si>
  <si>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</si>
  <si>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</si>
  <si>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</si>
  <si>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</si>
  <si>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</si>
  <si>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</si>
  <si>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</si>
  <si>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</si>
  <si>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</si>
  <si>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</si>
  <si>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</si>
  <si>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</si>
  <si>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</si>
  <si>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</si>
  <si>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</si>
  <si>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</si>
  <si>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</si>
  <si>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</si>
  <si>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</si>
  <si>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</si>
  <si>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</si>
  <si>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</si>
  <si>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</si>
  <si>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</si>
  <si>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</si>
  <si>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</si>
  <si>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</si>
  <si>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</si>
  <si>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</si>
  <si>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</si>
  <si>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</si>
  <si>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</si>
  <si>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</si>
  <si>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</si>
  <si>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</si>
  <si>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</si>
  <si>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</si>
  <si>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</si>
  <si>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</si>
  <si>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</si>
  <si>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</si>
  <si>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</si>
  <si>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</si>
  <si>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</si>
  <si>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</si>
  <si>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</si>
  <si>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</si>
  <si>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</si>
  <si>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</si>
  <si>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</si>
  <si>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</si>
  <si>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</si>
  <si>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</si>
  <si>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</si>
  <si>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</si>
  <si>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</si>
  <si>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</si>
  <si>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</si>
  <si>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</si>
  <si>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</si>
  <si>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</si>
  <si>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</si>
  <si>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</si>
  <si>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</si>
  <si>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</si>
  <si>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</si>
  <si>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</si>
  <si>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</si>
  <si>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</si>
  <si>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</si>
  <si>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</si>
  <si>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</si>
  <si>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</si>
  <si>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</si>
  <si>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</si>
  <si>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</si>
  <si>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</si>
  <si>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</si>
  <si>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</si>
  <si>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</si>
  <si>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</si>
  <si>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</si>
  <si>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</si>
  <si>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</si>
  <si>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</si>
  <si>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</si>
  <si>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</si>
  <si>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</si>
  <si>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</si>
  <si>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</si>
  <si>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</si>
  <si>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</si>
  <si>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</si>
  <si>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</si>
  <si>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</si>
  <si>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</si>
  <si>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</si>
  <si>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</si>
  <si>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</si>
  <si>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</si>
  <si>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</si>
  <si>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</si>
  <si>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</si>
  <si>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</si>
  <si>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</si>
  <si>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</si>
  <si>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</si>
  <si>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</si>
  <si>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</si>
  <si>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</si>
  <si>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</si>
  <si>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</si>
  <si>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</si>
  <si>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</si>
  <si>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</si>
  <si>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</si>
  <si>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</si>
  <si>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</si>
  <si>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</si>
  <si>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</si>
  <si>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</si>
  <si>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</si>
  <si>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</si>
  <si>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</si>
  <si>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</si>
  <si>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</si>
  <si>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</si>
  <si>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</si>
  <si>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</si>
  <si>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</si>
  <si>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</si>
  <si>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</si>
  <si>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</si>
  <si>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</si>
  <si>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</si>
  <si>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</si>
  <si>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</si>
  <si>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</si>
  <si>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</si>
  <si>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</si>
  <si>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</si>
  <si>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</si>
  <si>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</si>
  <si>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</si>
  <si>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</si>
  <si>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</si>
  <si>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</si>
  <si>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</si>
  <si>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</si>
  <si>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</si>
  <si>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</si>
  <si>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</si>
  <si>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</si>
  <si>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</si>
  <si>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</si>
  <si>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</si>
  <si>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</si>
  <si>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</si>
  <si>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</si>
  <si>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</si>
  <si>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</si>
  <si>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</si>
  <si>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</si>
  <si>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</si>
  <si>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</si>
  <si>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</si>
  <si>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</si>
  <si>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</si>
  <si>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</si>
  <si>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</si>
  <si>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</si>
  <si>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</si>
  <si>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</si>
  <si>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</si>
  <si>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</si>
  <si>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</si>
  <si>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</si>
  <si>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</si>
  <si>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</si>
  <si>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</si>
  <si>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</si>
  <si>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</si>
  <si>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</si>
  <si>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</si>
  <si>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</si>
  <si>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</si>
  <si>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</si>
  <si>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</si>
  <si>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</si>
  <si>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</si>
  <si>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</si>
  <si>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</si>
  <si>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</si>
  <si>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</si>
  <si>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</si>
  <si>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</si>
  <si>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</si>
  <si>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</si>
  <si>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</si>
  <si>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</si>
  <si>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</si>
  <si>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</si>
  <si>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</si>
  <si>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</si>
  <si>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</si>
  <si>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</si>
  <si>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</si>
  <si>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</si>
  <si>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</si>
  <si>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</si>
  <si>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</si>
  <si>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</si>
  <si>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</si>
  <si>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</si>
  <si>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</si>
  <si>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</si>
  <si>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</si>
  <si>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</si>
  <si>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</si>
  <si>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</si>
  <si>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</si>
  <si>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</si>
  <si>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</si>
  <si>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</si>
  <si>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</si>
  <si>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</si>
  <si>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</si>
  <si>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</si>
  <si>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</si>
  <si>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</si>
  <si>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</si>
  <si>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</si>
  <si>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</si>
  <si>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</si>
  <si>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</si>
  <si>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</si>
  <si>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</si>
  <si>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</si>
  <si>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</si>
  <si>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</si>
  <si>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</si>
  <si>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</si>
  <si>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</si>
  <si>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</si>
  <si>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</si>
  <si>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</si>
  <si>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</si>
  <si>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</si>
  <si>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</si>
  <si>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</si>
  <si>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</si>
  <si>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</si>
  <si>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</si>
  <si>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</si>
  <si>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</si>
  <si>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</si>
  <si>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</si>
  <si>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</si>
  <si>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</si>
  <si>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</si>
  <si>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</si>
  <si>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</si>
  <si>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</si>
  <si>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</si>
  <si>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</si>
  <si>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</si>
  <si>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</si>
  <si>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</si>
  <si>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</si>
  <si>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</si>
  <si>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</si>
  <si>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</si>
  <si>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</si>
  <si>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</si>
  <si>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</si>
  <si>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</si>
  <si>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</si>
  <si>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</si>
  <si>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</si>
  <si>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</si>
  <si>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</si>
  <si>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</si>
  <si>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</si>
  <si>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</si>
  <si>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</si>
  <si>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</si>
  <si>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</si>
  <si>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</si>
  <si>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</si>
  <si>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</si>
  <si>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</si>
  <si>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</si>
  <si>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</si>
  <si>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</si>
  <si>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</si>
  <si>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</si>
  <si>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</si>
  <si>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</si>
  <si>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</si>
  <si>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</si>
  <si>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</si>
  <si>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</si>
  <si>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</si>
  <si>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</si>
  <si>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</si>
  <si>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</si>
  <si>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</si>
  <si>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</si>
  <si>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</si>
  <si>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</si>
  <si>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</si>
  <si>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</si>
  <si>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</si>
  <si>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</si>
  <si>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</si>
  <si>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</si>
  <si>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</si>
  <si>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</si>
  <si>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</si>
  <si>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</si>
  <si>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</si>
  <si>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</si>
  <si>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</si>
  <si>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</si>
  <si>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</si>
  <si>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</si>
  <si>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</si>
  <si>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</si>
  <si>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</si>
  <si>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</si>
  <si>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</si>
  <si>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</si>
  <si>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</si>
  <si>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</si>
  <si>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</si>
  <si>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</si>
  <si>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</si>
  <si>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</si>
  <si>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</si>
  <si>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</si>
  <si>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</si>
  <si>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</si>
  <si>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</si>
  <si>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</si>
  <si>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</si>
  <si>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</si>
  <si>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</si>
  <si>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</si>
  <si>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</si>
  <si>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</si>
  <si>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</si>
  <si>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</si>
  <si>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</si>
  <si>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</si>
  <si>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</si>
  <si>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</si>
  <si>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</si>
  <si>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</si>
  <si>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</si>
  <si>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</si>
  <si>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</si>
  <si>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</si>
  <si>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</si>
  <si>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</si>
  <si>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</si>
  <si>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</si>
  <si>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</si>
  <si>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</si>
  <si>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</si>
  <si>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</si>
  <si>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</si>
  <si>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</si>
  <si>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</si>
  <si>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</si>
  <si>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</si>
  <si>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</si>
  <si>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</si>
  <si>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</si>
  <si>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</si>
  <si>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</si>
  <si>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</si>
  <si>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</si>
  <si>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</si>
  <si>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</si>
  <si>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</si>
  <si>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</si>
  <si>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</si>
  <si>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</si>
  <si>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</si>
  <si>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</si>
  <si>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</si>
  <si>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</si>
  <si>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</si>
  <si>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</si>
  <si>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</si>
  <si>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</si>
  <si>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</si>
  <si>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</si>
  <si>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</si>
  <si>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</si>
  <si>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</si>
  <si>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</si>
  <si>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</si>
  <si>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</si>
  <si>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</si>
  <si>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</si>
  <si>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</si>
  <si>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</si>
  <si>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</si>
  <si>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</si>
  <si>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</si>
  <si>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</si>
  <si>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</si>
  <si>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</si>
  <si>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</si>
  <si>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</si>
  <si>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</si>
  <si>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</si>
  <si>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</si>
  <si>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</si>
  <si>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</si>
  <si>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</si>
  <si>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</si>
  <si>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</si>
  <si>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</si>
  <si>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</si>
  <si>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</si>
  <si>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</si>
  <si>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</si>
  <si>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</si>
  <si>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</si>
  <si>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</si>
  <si>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</si>
  <si>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</si>
  <si>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</si>
  <si>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</si>
  <si>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</si>
  <si>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</si>
  <si>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</si>
  <si>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</si>
  <si>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</si>
  <si>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</si>
  <si>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</si>
  <si>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</si>
  <si>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</si>
  <si>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</si>
  <si>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</si>
  <si>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</si>
  <si>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</si>
  <si>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</si>
  <si>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</si>
  <si>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</si>
  <si>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</si>
  <si>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</si>
  <si>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</si>
  <si>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</si>
  <si>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</si>
  <si>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</si>
  <si>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</si>
  <si>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</si>
  <si>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</si>
  <si>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</si>
  <si>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</si>
  <si>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</si>
  <si>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</si>
  <si>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</si>
  <si>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</si>
  <si>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</si>
  <si>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</si>
  <si>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</si>
  <si>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</si>
  <si>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</si>
  <si>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</si>
  <si>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</si>
  <si>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</si>
  <si>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</si>
  <si>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</si>
  <si>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</si>
  <si>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</si>
  <si>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</si>
  <si>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</si>
  <si>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</si>
  <si>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</si>
  <si>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</si>
  <si>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</si>
  <si>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</si>
  <si>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</si>
  <si>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</si>
  <si>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</si>
  <si>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</si>
  <si>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</si>
  <si>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</si>
  <si>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</si>
  <si>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</si>
  <si>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</si>
  <si>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</si>
  <si>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</si>
  <si>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</si>
  <si>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</si>
  <si>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</si>
  <si>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</si>
  <si>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</si>
  <si>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</si>
  <si>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</si>
  <si>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</si>
  <si>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</si>
  <si>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</si>
  <si>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</si>
  <si>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</si>
  <si>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</si>
  <si>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</si>
  <si>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</si>
  <si>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</si>
  <si>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</si>
  <si>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</si>
  <si>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</si>
  <si>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</si>
  <si>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</si>
  <si>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</si>
  <si>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</si>
  <si>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</si>
  <si>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</si>
  <si>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</si>
  <si>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</si>
  <si>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</si>
  <si>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</si>
  <si>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</si>
  <si>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</si>
  <si>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</si>
  <si>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</si>
  <si>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</si>
  <si>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</si>
  <si>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</si>
  <si>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</si>
  <si>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</si>
  <si>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</si>
  <si>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</si>
  <si>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</si>
  <si>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</si>
  <si>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</si>
  <si>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</si>
  <si>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</si>
  <si>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</si>
  <si>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</si>
  <si>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</si>
  <si>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</si>
  <si>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</si>
  <si>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</si>
  <si>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</si>
  <si>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</si>
  <si>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</si>
  <si>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</si>
  <si>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</si>
  <si>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</si>
  <si>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</si>
  <si>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</si>
  <si>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</si>
  <si>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</si>
  <si>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</si>
  <si>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</si>
  <si>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</si>
  <si>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</si>
  <si>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</si>
  <si>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</si>
  <si>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</si>
  <si>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</si>
  <si>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</si>
  <si>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</si>
  <si>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</si>
  <si>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</si>
  <si>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</si>
  <si>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</si>
  <si>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</si>
  <si>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</si>
  <si>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</si>
  <si>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</si>
  <si>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</si>
  <si>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</si>
  <si>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</si>
  <si>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</si>
  <si>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</si>
  <si>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</si>
  <si>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</si>
  <si>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</si>
  <si>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</si>
  <si>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</si>
  <si>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</si>
  <si>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</si>
  <si>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</si>
  <si>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</si>
  <si>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</si>
  <si>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</si>
  <si>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</si>
  <si>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</si>
  <si>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</si>
  <si>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</si>
  <si>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</si>
  <si>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</si>
  <si>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</si>
  <si>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</si>
  <si>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</si>
  <si>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</si>
  <si>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</si>
  <si>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</si>
  <si>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</si>
  <si>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</si>
  <si>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</si>
  <si>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</si>
  <si>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</si>
  <si>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</si>
  <si>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</si>
  <si>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</si>
  <si>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</si>
  <si>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</si>
  <si>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</si>
  <si>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</si>
  <si>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</si>
  <si>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</si>
  <si>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</si>
  <si>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</si>
  <si>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</si>
  <si>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</si>
  <si>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</si>
  <si>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</si>
  <si>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</si>
  <si>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</si>
  <si>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</si>
  <si>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</si>
  <si>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</si>
  <si>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</si>
  <si>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</si>
  <si>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</si>
  <si>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</si>
  <si>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</si>
  <si>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</si>
  <si>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</si>
  <si>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</si>
  <si>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</si>
  <si>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</si>
  <si>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</si>
  <si>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</si>
  <si>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</si>
  <si>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</si>
  <si>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</si>
  <si>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</si>
  <si>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</si>
  <si>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</si>
  <si>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</si>
  <si>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</si>
  <si>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</si>
  <si>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</si>
  <si>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</si>
  <si>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</si>
  <si>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</si>
  <si>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</si>
  <si>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</si>
  <si>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</si>
  <si>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</si>
  <si>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</si>
  <si>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</si>
  <si>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</si>
  <si>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</si>
  <si>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</si>
  <si>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</si>
  <si>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</si>
  <si>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</si>
  <si>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</si>
  <si>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</si>
  <si>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</si>
  <si>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</si>
  <si>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</si>
  <si>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</si>
  <si>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</si>
  <si>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</si>
  <si>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</si>
  <si>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</si>
  <si>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</si>
  <si>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</si>
  <si>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</si>
  <si>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</si>
  <si>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</si>
  <si>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</si>
  <si>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</si>
  <si>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</si>
  <si>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</si>
  <si>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</si>
  <si>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</si>
  <si>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</si>
  <si>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</si>
  <si>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</si>
  <si>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</si>
  <si>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</si>
  <si>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</si>
  <si>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</si>
  <si>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</si>
  <si>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</si>
  <si>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</si>
  <si>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</si>
  <si>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</si>
  <si>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</si>
  <si>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</si>
  <si>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</si>
  <si>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</si>
  <si>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</si>
  <si>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</si>
  <si>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</si>
  <si>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</si>
  <si>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</si>
  <si>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</si>
  <si>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</si>
  <si>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</si>
  <si>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</si>
  <si>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</si>
  <si>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</si>
  <si>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</si>
  <si>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</si>
  <si>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</si>
  <si>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</si>
  <si>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</si>
  <si>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</si>
  <si>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</si>
  <si>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</si>
  <si>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</si>
  <si>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</si>
  <si>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</si>
  <si>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</si>
  <si>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</si>
  <si>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</si>
  <si>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</si>
  <si>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</si>
  <si>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</si>
  <si>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</si>
  <si>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</si>
  <si>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</si>
  <si>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</si>
  <si>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</si>
  <si>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</si>
  <si>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</si>
  <si>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</si>
  <si>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</si>
  <si>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</si>
  <si>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</si>
  <si>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</si>
  <si>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</si>
  <si>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</si>
  <si>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</si>
  <si>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</si>
  <si>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</si>
  <si>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</si>
  <si>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</si>
  <si>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</si>
  <si>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</si>
  <si>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</si>
  <si>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</si>
  <si>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</si>
  <si>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</si>
  <si>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</si>
  <si>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</si>
  <si>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</si>
  <si>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</si>
  <si>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</si>
  <si>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</si>
  <si>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</si>
  <si>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</si>
  <si>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</si>
  <si>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</si>
  <si>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</si>
  <si>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</si>
  <si>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</si>
  <si>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</si>
  <si>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</si>
  <si>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</si>
  <si>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</si>
  <si>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</si>
  <si>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</si>
  <si>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</si>
  <si>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</si>
  <si>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</si>
  <si>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</si>
  <si>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</si>
  <si>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</si>
  <si>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</si>
  <si>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</si>
  <si>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</si>
  <si>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</si>
  <si>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</si>
  <si>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</si>
  <si>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</si>
  <si>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</si>
  <si>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</si>
  <si>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</si>
  <si>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</si>
  <si>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</si>
  <si>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</si>
  <si>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</si>
  <si>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</si>
  <si>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</si>
  <si>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</si>
  <si>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</si>
  <si>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</si>
  <si>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</si>
  <si>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</si>
  <si>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</si>
  <si>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</si>
  <si>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</si>
  <si>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</si>
  <si>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</si>
  <si>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</si>
  <si>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</si>
  <si>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</si>
  <si>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</si>
  <si>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</si>
  <si>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</si>
  <si>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</si>
  <si>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</si>
  <si>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</si>
  <si>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</si>
  <si>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</si>
  <si>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</si>
  <si>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</si>
  <si>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</si>
  <si>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</si>
  <si>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</si>
  <si>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</si>
  <si>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</si>
  <si>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</si>
  <si>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</si>
  <si>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</si>
  <si>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</si>
  <si>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</si>
  <si>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</si>
  <si>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</si>
  <si>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</si>
  <si>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</si>
  <si>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</si>
  <si>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</si>
  <si>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</si>
  <si>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</si>
  <si>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</si>
  <si>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</si>
  <si>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</si>
  <si>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</si>
  <si>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</si>
  <si>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</si>
  <si>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</si>
  <si>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</si>
  <si>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</si>
  <si>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</si>
  <si>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</si>
  <si>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</si>
  <si>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</si>
  <si>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</si>
  <si>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</si>
  <si>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</si>
  <si>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</si>
  <si>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</si>
  <si>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</si>
  <si>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</si>
  <si>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</si>
  <si>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</si>
  <si>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</si>
  <si>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</si>
  <si>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</si>
  <si>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</si>
  <si>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</si>
  <si>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</si>
  <si>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</si>
  <si>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</si>
  <si>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</si>
  <si>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</si>
  <si>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</si>
  <si>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</si>
  <si>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</si>
  <si>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</si>
  <si>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</si>
  <si>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</si>
  <si>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</si>
  <si>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</si>
  <si>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</si>
  <si>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</si>
  <si>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</si>
  <si>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</si>
  <si>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</si>
  <si>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</si>
  <si>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</si>
  <si>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</si>
  <si>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</si>
  <si>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</si>
  <si>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</si>
  <si>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</si>
  <si>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</si>
  <si>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</si>
  <si>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</si>
  <si>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</si>
  <si>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</si>
  <si>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</si>
  <si>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</si>
  <si>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</si>
  <si>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</si>
  <si>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</si>
  <si>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</si>
  <si>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</si>
  <si>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</si>
  <si>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</si>
  <si>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</si>
  <si>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</si>
  <si>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</si>
  <si>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</si>
  <si>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</si>
  <si>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</si>
  <si>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</si>
  <si>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</si>
  <si>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</si>
  <si>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</si>
  <si>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</si>
  <si>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</si>
  <si>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</si>
  <si>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</si>
  <si>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</si>
  <si>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</si>
  <si>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</si>
  <si>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</si>
  <si>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</si>
  <si>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</si>
  <si>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</si>
  <si>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</si>
  <si>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</si>
  <si>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</si>
  <si>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</si>
  <si>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</si>
  <si>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</si>
  <si>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</si>
  <si>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</si>
  <si>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</si>
  <si>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</si>
  <si>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</si>
  <si>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</si>
  <si>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</si>
  <si>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</si>
  <si>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</si>
  <si>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</si>
  <si>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</si>
  <si>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</si>
  <si>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</si>
  <si>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</si>
  <si>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</si>
  <si>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</si>
  <si>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</si>
  <si>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</si>
  <si>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</si>
  <si>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</si>
  <si>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</si>
  <si>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</si>
  <si>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</si>
  <si>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</si>
  <si>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</si>
  <si>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</si>
  <si>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</si>
  <si>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</si>
  <si>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</si>
  <si>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</si>
  <si>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</si>
  <si>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</si>
  <si>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</si>
  <si>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</si>
  <si>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</si>
  <si>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</si>
  <si>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</si>
  <si>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</si>
  <si>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</si>
  <si>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</si>
  <si>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</si>
  <si>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</si>
  <si>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</si>
  <si>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</si>
  <si>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</si>
  <si>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</si>
  <si>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</si>
  <si>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</si>
  <si>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</si>
  <si>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</si>
  <si>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</si>
  <si>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</si>
  <si>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</si>
  <si>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</si>
  <si>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</si>
  <si>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</si>
  <si>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</si>
  <si>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</si>
  <si>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</si>
  <si>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</si>
  <si>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</si>
  <si>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</si>
  <si>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</si>
  <si>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</si>
  <si>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</si>
  <si>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</si>
  <si>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</si>
  <si>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</si>
  <si>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</si>
  <si>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</si>
  <si>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</si>
  <si>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</si>
  <si>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</si>
  <si>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</si>
  <si>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</si>
  <si>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</si>
  <si>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</si>
  <si>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</si>
  <si>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</si>
  <si>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</si>
  <si>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</si>
  <si>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</si>
  <si>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</si>
  <si>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</si>
  <si>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</si>
  <si>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</si>
  <si>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</si>
  <si>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</si>
  <si>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</si>
  <si>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</si>
  <si>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</si>
  <si>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</si>
  <si>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</si>
  <si>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</si>
  <si>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</si>
  <si>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</si>
  <si>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</si>
  <si>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</si>
  <si>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</si>
  <si>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</si>
  <si>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</si>
  <si>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</si>
  <si>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</si>
  <si>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</si>
  <si>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</si>
  <si>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</si>
  <si>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</si>
  <si>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</si>
  <si>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</si>
  <si>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</si>
  <si>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</si>
  <si>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</si>
  <si>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</si>
  <si>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</si>
  <si>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</si>
  <si>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</si>
  <si>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</si>
  <si>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</si>
  <si>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</si>
  <si>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</si>
  <si>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</si>
  <si>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</si>
  <si>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</si>
  <si>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</si>
  <si>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</si>
  <si>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</si>
  <si>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</si>
  <si>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</si>
  <si>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</si>
  <si>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</si>
  <si>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</si>
  <si>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</si>
  <si>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</si>
  <si>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</si>
  <si>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</si>
  <si>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</si>
  <si>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</si>
  <si>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</si>
  <si>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</si>
  <si>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</si>
  <si>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</si>
  <si>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</si>
  <si>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</si>
  <si>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</si>
  <si>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</si>
  <si>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</si>
  <si>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</si>
  <si>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</si>
  <si>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</si>
  <si>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</si>
  <si>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</si>
  <si>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</si>
  <si>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</si>
  <si>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</si>
  <si>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</si>
  <si>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</si>
  <si>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</si>
  <si>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</si>
  <si>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</si>
  <si>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</si>
  <si>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</si>
  <si>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</si>
  <si>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</si>
  <si>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</si>
  <si>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</si>
  <si>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</si>
  <si>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</si>
  <si>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</si>
  <si>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</si>
  <si>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</si>
  <si>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</si>
  <si>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</si>
  <si>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</si>
  <si>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</si>
  <si>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</si>
  <si>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</si>
  <si>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</si>
  <si>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</si>
  <si>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</si>
  <si>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</si>
  <si>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</si>
  <si>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</si>
  <si>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</si>
  <si>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</si>
  <si>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</si>
  <si>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</si>
  <si>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</si>
  <si>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</si>
  <si>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</si>
  <si>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</si>
  <si>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</si>
  <si>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</si>
  <si>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</si>
  <si>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</si>
  <si>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</si>
  <si>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</si>
  <si>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</si>
  <si>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</si>
  <si>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</si>
  <si>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</si>
  <si>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</si>
  <si>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</si>
  <si>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</si>
  <si>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</si>
  <si>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</si>
  <si>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</si>
  <si>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</si>
  <si>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</si>
  <si>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</si>
  <si>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</si>
  <si>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</si>
  <si>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</si>
  <si>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</si>
  <si>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</si>
  <si>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</si>
  <si>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</si>
  <si>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</si>
  <si>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</si>
  <si>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</si>
  <si>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</si>
  <si>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</si>
  <si>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</si>
  <si>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</si>
  <si>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</si>
  <si>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</si>
  <si>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</si>
  <si>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</si>
  <si>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</si>
  <si>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</si>
  <si>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</si>
  <si>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</si>
  <si>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</si>
  <si>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</si>
  <si>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</si>
  <si>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</si>
  <si>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</si>
  <si>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</si>
  <si>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</si>
  <si>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</si>
  <si>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</si>
  <si>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</si>
  <si>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</si>
  <si>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</si>
  <si>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</si>
  <si>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</si>
  <si>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</si>
  <si>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</si>
  <si>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</si>
  <si>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</si>
  <si>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</si>
  <si>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</si>
  <si>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</si>
  <si>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</si>
  <si>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</si>
  <si>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</si>
  <si>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</si>
  <si>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</si>
  <si>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</si>
  <si>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</si>
  <si>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</si>
  <si>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</si>
  <si>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</si>
  <si>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</si>
  <si>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</si>
  <si>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</si>
  <si>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</si>
  <si>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</si>
  <si>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</si>
  <si>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</si>
  <si>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</si>
  <si>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</si>
  <si>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</si>
  <si>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</si>
  <si>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</si>
  <si>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</si>
  <si>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</si>
  <si>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</si>
  <si>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</si>
  <si>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</si>
  <si>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</si>
  <si>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</si>
  <si>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</si>
  <si>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</si>
  <si>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</si>
  <si>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</si>
  <si>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</si>
  <si>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</si>
  <si>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</si>
  <si>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</si>
  <si>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</si>
  <si>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</si>
  <si>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</si>
  <si>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</si>
  <si>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</si>
  <si>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</si>
  <si>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</si>
  <si>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</si>
  <si>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</si>
  <si>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</si>
  <si>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</si>
  <si>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</si>
  <si>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</si>
  <si>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</si>
  <si>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</si>
  <si>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</si>
  <si>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</si>
  <si>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</si>
  <si>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</si>
  <si>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</si>
  <si>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</si>
  <si>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</si>
  <si>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</si>
  <si>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</si>
  <si>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</si>
  <si>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</si>
  <si>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</si>
  <si>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</si>
  <si>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</si>
  <si>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</si>
  <si>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</si>
  <si>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</si>
  <si>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</si>
  <si>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</si>
  <si>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</si>
  <si>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</si>
  <si>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</si>
  <si>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</si>
  <si>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</si>
  <si>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</si>
  <si>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</si>
  <si>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</si>
  <si>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</si>
  <si>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</si>
  <si>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</si>
  <si>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</si>
  <si>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</si>
  <si>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</si>
  <si>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</si>
  <si>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</si>
  <si>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</si>
  <si>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</si>
  <si>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</si>
  <si>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</si>
  <si>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</si>
  <si>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</si>
  <si>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</si>
  <si>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</si>
  <si>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</si>
  <si>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</si>
  <si>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</si>
  <si>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</si>
  <si>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</si>
  <si>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</si>
  <si>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</si>
  <si>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</si>
  <si>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</si>
  <si>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</si>
  <si>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</si>
  <si>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</si>
  <si>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</si>
  <si>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</si>
  <si>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</si>
  <si>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</si>
  <si>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</si>
  <si>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</si>
  <si>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</si>
  <si>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</si>
  <si>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</si>
  <si>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</si>
  <si>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</si>
  <si>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</si>
  <si>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</si>
  <si>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</si>
  <si>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</si>
  <si>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</si>
  <si>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</si>
  <si>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</si>
  <si>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</si>
  <si>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</si>
  <si>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</si>
  <si>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</si>
  <si>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</si>
  <si>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</si>
  <si>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</si>
  <si>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</si>
  <si>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</si>
  <si>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</si>
  <si>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</si>
  <si>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</si>
  <si>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</si>
  <si>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</si>
  <si>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</si>
  <si>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</si>
  <si>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</si>
  <si>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</si>
  <si>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</si>
  <si>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</si>
  <si>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</si>
  <si>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</si>
  <si>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</si>
  <si>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</si>
  <si>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</si>
  <si>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</si>
  <si>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</si>
  <si>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</si>
  <si>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</si>
  <si>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</si>
  <si>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</si>
  <si>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</si>
  <si>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</si>
  <si>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</si>
  <si>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</si>
  <si>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</si>
  <si>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</si>
  <si>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</si>
  <si>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</si>
  <si>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</si>
  <si>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</si>
  <si>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</si>
  <si>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</si>
  <si>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</si>
  <si>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</si>
  <si>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</si>
  <si>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</si>
  <si>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</si>
  <si>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</si>
  <si>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</si>
  <si>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</si>
  <si>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</si>
  <si>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</si>
  <si>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</si>
  <si>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</si>
  <si>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</si>
  <si>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</si>
  <si>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</si>
  <si>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</si>
  <si>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</si>
  <si>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</si>
  <si>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</si>
  <si>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</si>
  <si>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</si>
  <si>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</si>
  <si>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</si>
  <si>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</si>
  <si>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</si>
  <si>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</si>
  <si>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</si>
  <si>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</si>
  <si>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</si>
  <si>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</si>
  <si>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</si>
  <si>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</si>
  <si>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</si>
  <si>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</si>
  <si>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</si>
  <si>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</si>
  <si>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</si>
  <si>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</si>
  <si>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</si>
  <si>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</si>
  <si>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</si>
  <si>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</si>
  <si>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</si>
  <si>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</si>
  <si>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</si>
  <si>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</si>
  <si>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</si>
  <si>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</si>
  <si>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</si>
  <si>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</si>
  <si>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</si>
  <si>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</si>
  <si>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</si>
  <si>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</si>
  <si>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</si>
  <si>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</si>
  <si>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</si>
  <si>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</si>
  <si>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</si>
  <si>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</si>
  <si>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</si>
  <si>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</si>
  <si>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</si>
  <si>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</si>
  <si>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</si>
  <si>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</si>
  <si>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</si>
  <si>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</si>
  <si>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</si>
  <si>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</si>
  <si>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</si>
  <si>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</si>
  <si>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</si>
  <si>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</si>
  <si>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</si>
  <si>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</si>
  <si>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</si>
  <si>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</si>
  <si>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</si>
  <si>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</si>
  <si>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</si>
  <si>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</si>
  <si>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</si>
  <si>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</si>
  <si>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</si>
  <si>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</si>
  <si>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</si>
  <si>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</si>
  <si>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</si>
  <si>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</si>
  <si>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</si>
  <si>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</si>
  <si>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</si>
  <si>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</si>
  <si>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</si>
  <si>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</si>
  <si>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</si>
  <si>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</si>
  <si>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</si>
  <si>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</si>
  <si>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</si>
  <si>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</si>
  <si>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</si>
  <si>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</si>
  <si>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</si>
  <si>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</si>
  <si>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</si>
  <si>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</si>
  <si>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</si>
  <si>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</si>
  <si>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</si>
  <si>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</si>
  <si>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</si>
  <si>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</si>
  <si>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</si>
  <si>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</si>
  <si>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</si>
  <si>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</si>
  <si>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</si>
  <si>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</si>
  <si>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</si>
  <si>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</si>
  <si>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</si>
  <si>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</si>
  <si>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</si>
  <si>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</si>
  <si>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</si>
  <si>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</si>
  <si>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</si>
  <si>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</si>
  <si>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</si>
  <si>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</si>
  <si>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</si>
  <si>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</si>
  <si>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</si>
  <si>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</si>
  <si>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</si>
  <si>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</si>
  <si>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</si>
  <si>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</si>
  <si>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</si>
  <si>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</si>
  <si>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</si>
  <si>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</si>
  <si>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</si>
  <si>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</si>
  <si>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</si>
  <si>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</si>
  <si>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</si>
  <si>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</si>
  <si>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</si>
  <si>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</si>
  <si>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</si>
  <si>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</si>
  <si>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</si>
  <si>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</si>
  <si>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</si>
  <si>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</si>
  <si>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</si>
  <si>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</si>
  <si>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</si>
  <si>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</si>
  <si>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</si>
  <si>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</si>
  <si>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</si>
  <si>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</si>
  <si>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</si>
  <si>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</si>
  <si>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</si>
  <si>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</si>
  <si>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</si>
  <si>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</si>
  <si>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</si>
  <si>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</si>
  <si>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</si>
  <si>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</si>
  <si>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</si>
  <si>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</si>
  <si>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</si>
  <si>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</si>
  <si>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</si>
  <si>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</si>
  <si>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</si>
  <si>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</si>
  <si>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</si>
  <si>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</si>
  <si>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</si>
  <si>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</si>
  <si>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</si>
  <si>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</si>
  <si>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</si>
  <si>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</si>
  <si>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</si>
  <si>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</si>
  <si>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</si>
  <si>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</si>
  <si>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</si>
  <si>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</si>
  <si>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</si>
  <si>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</si>
  <si>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</si>
  <si>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</si>
  <si>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</si>
  <si>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</si>
  <si>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</si>
  <si>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</si>
  <si>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</si>
  <si>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</si>
  <si>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</si>
  <si>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</si>
  <si>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</si>
  <si>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</si>
  <si>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</si>
  <si>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</si>
  <si>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</si>
  <si>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</si>
  <si>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</si>
  <si>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</si>
  <si>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</si>
  <si>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</si>
  <si>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</si>
  <si>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</si>
  <si>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</si>
  <si>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</si>
  <si>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</si>
  <si>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</si>
  <si>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</si>
  <si>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</si>
  <si>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</si>
  <si>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</si>
  <si>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</si>
  <si>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</si>
  <si>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</si>
  <si>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</si>
  <si>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</si>
  <si>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</si>
  <si>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</si>
  <si>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</si>
  <si>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</si>
  <si>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</si>
  <si>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</si>
  <si>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</si>
  <si>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</si>
  <si>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</si>
  <si>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</si>
  <si>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</si>
  <si>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</si>
  <si>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</si>
  <si>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</si>
  <si>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</si>
  <si>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</si>
  <si>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</si>
  <si>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</si>
  <si>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</si>
  <si>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</si>
  <si>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</si>
  <si>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</si>
  <si>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</si>
  <si>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</si>
  <si>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</si>
  <si>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</si>
  <si>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</si>
  <si>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</si>
  <si>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</si>
  <si>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</si>
  <si>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</si>
  <si>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</si>
  <si>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</si>
  <si>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</si>
  <si>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</si>
  <si>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</si>
  <si>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</si>
  <si>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</si>
  <si>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</si>
  <si>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</si>
  <si>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</si>
  <si>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</si>
  <si>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</si>
  <si>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</si>
  <si>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</si>
  <si>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</si>
  <si>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</si>
  <si>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</si>
  <si>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</si>
  <si>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</si>
  <si>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</si>
  <si>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</si>
  <si>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</si>
  <si>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</si>
  <si>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</si>
  <si>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</si>
  <si>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</si>
  <si>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</si>
  <si>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</si>
  <si>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</si>
  <si>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</si>
  <si>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</si>
  <si>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</si>
  <si>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</si>
  <si>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</si>
  <si>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</si>
  <si>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</si>
  <si>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</si>
  <si>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</si>
  <si>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</si>
  <si>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</si>
  <si>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</si>
  <si>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</si>
  <si>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</si>
  <si>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</si>
  <si>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</si>
  <si>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</si>
  <si>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</si>
  <si>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</si>
  <si>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</si>
  <si>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</si>
  <si>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</si>
  <si>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</si>
  <si>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</si>
  <si>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</si>
  <si>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</si>
  <si>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</si>
  <si>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</si>
  <si>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</si>
  <si>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</si>
  <si>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</si>
  <si>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</si>
  <si>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</si>
  <si>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</si>
  <si>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</si>
  <si>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</si>
  <si>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</si>
  <si>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</si>
  <si>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</si>
  <si>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</si>
  <si>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</si>
  <si>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</si>
  <si>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</si>
  <si>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</si>
  <si>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</si>
  <si>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</si>
  <si>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</si>
  <si>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</si>
  <si>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</si>
  <si>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</si>
  <si>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</si>
  <si>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</si>
  <si>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</si>
  <si>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</si>
  <si>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</si>
  <si>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</si>
  <si>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</si>
  <si>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</si>
  <si>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</si>
  <si>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</si>
  <si>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</si>
  <si>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</si>
  <si>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</si>
  <si>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</si>
  <si>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</si>
  <si>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</si>
  <si>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</si>
  <si>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</si>
  <si>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</si>
  <si>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</si>
  <si>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</si>
  <si>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</si>
  <si>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</si>
  <si>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</si>
  <si>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</si>
  <si>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</si>
  <si>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</si>
  <si>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</si>
  <si>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</si>
  <si>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</si>
  <si>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</si>
  <si>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</si>
  <si>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</si>
  <si>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</si>
  <si>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</si>
  <si>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</si>
  <si>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</si>
  <si>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</si>
  <si>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</si>
  <si>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</si>
  <si>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</si>
  <si>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</si>
  <si>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</si>
  <si>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</si>
  <si>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</si>
  <si>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</si>
  <si>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</si>
  <si>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</si>
  <si>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</si>
  <si>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</si>
  <si>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</si>
  <si>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</si>
  <si>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</si>
  <si>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</si>
  <si>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</si>
  <si>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</si>
  <si>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</si>
  <si>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</si>
  <si>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</si>
  <si>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</si>
  <si>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</si>
  <si>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</si>
  <si>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</si>
  <si>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</si>
  <si>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</si>
  <si>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</si>
  <si>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</si>
  <si>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</si>
  <si>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</si>
  <si>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</si>
  <si>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</si>
  <si>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</si>
  <si>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</si>
  <si>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</si>
  <si>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</si>
  <si>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</si>
  <si>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</si>
  <si>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</si>
  <si>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</si>
  <si>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</si>
  <si>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</si>
  <si>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</si>
  <si>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</si>
  <si>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</si>
  <si>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</si>
  <si>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</si>
  <si>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</si>
  <si>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</si>
  <si>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</si>
  <si>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</si>
  <si>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</si>
  <si>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</si>
  <si>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</si>
  <si>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</si>
  <si>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</si>
  <si>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</si>
  <si>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</si>
  <si>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</si>
  <si>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</si>
  <si>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</si>
  <si>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</si>
  <si>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</si>
  <si>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</si>
  <si>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</si>
  <si>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</si>
  <si>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</si>
  <si>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</si>
  <si>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</si>
  <si>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</si>
  <si>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</si>
  <si>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</si>
  <si>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</si>
  <si>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</si>
  <si>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</si>
  <si>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</si>
  <si>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</si>
  <si>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</si>
  <si>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</si>
  <si>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</si>
  <si>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</si>
  <si>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</si>
  <si>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</si>
  <si>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</si>
  <si>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</si>
  <si>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</si>
  <si>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</si>
  <si>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</si>
  <si>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</si>
  <si>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</si>
  <si>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</si>
  <si>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</si>
  <si>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</si>
  <si>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</si>
  <si>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</si>
  <si>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</si>
  <si>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</si>
  <si>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</si>
  <si>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</si>
  <si>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</si>
  <si>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</si>
  <si>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</si>
  <si>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</si>
  <si>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</si>
  <si>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</si>
  <si>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</si>
  <si>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</si>
  <si>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</si>
  <si>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</si>
  <si>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</si>
  <si>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</si>
  <si>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</si>
  <si>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</si>
  <si>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</si>
  <si>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</si>
  <si>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</si>
  <si>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</si>
  <si>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</si>
  <si>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</si>
  <si>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</si>
  <si>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</si>
  <si>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</si>
  <si>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</si>
  <si>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</si>
  <si>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</si>
  <si>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</si>
  <si>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</si>
  <si>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</si>
  <si>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</si>
  <si>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</si>
  <si>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</si>
  <si>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</si>
  <si>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</si>
  <si>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</si>
  <si>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</si>
  <si>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</si>
  <si>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</si>
  <si>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</si>
  <si>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</si>
  <si>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</si>
  <si>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</si>
  <si>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</si>
  <si>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</si>
  <si>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</si>
  <si>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</si>
  <si>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</si>
  <si>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</si>
  <si>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</si>
  <si>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</si>
  <si>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</si>
  <si>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</si>
  <si>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</si>
  <si>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</si>
  <si>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</si>
  <si>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</si>
  <si>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</si>
  <si>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</si>
  <si>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</si>
  <si>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</si>
  <si>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</si>
  <si>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</si>
  <si>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</si>
  <si>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</si>
  <si>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</si>
  <si>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</si>
  <si>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</si>
  <si>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</si>
  <si>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</si>
  <si>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</si>
  <si>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</si>
  <si>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</si>
  <si>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</si>
  <si>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</si>
  <si>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</si>
  <si>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</si>
  <si>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</si>
  <si>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</si>
  <si>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</si>
  <si>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</si>
  <si>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</si>
  <si>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</si>
  <si>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</si>
  <si>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</si>
  <si>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</si>
  <si>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</si>
  <si>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</si>
  <si>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</si>
  <si>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</si>
  <si>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</si>
  <si>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</si>
  <si>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</si>
  <si>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</si>
  <si>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</si>
  <si>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</si>
  <si>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</si>
  <si>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</si>
  <si>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</si>
  <si>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</si>
  <si>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</si>
  <si>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</si>
  <si>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</si>
  <si>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</si>
  <si>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</si>
  <si>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</si>
  <si>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</si>
  <si>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</si>
  <si>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</si>
  <si>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</si>
  <si>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</si>
  <si>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</si>
  <si>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</si>
  <si>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</si>
  <si>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</si>
  <si>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</si>
  <si>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</si>
  <si>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</si>
  <si>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</si>
  <si>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</si>
  <si>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</si>
  <si>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</si>
  <si>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</si>
  <si>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</si>
  <si>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</si>
  <si>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</si>
  <si>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</si>
  <si>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</si>
  <si>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</si>
  <si>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</si>
  <si>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</si>
  <si>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</si>
  <si>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</si>
  <si>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</si>
  <si>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</si>
  <si>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</si>
  <si>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</si>
  <si>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</si>
  <si>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</si>
  <si>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</si>
  <si>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</si>
  <si>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</si>
  <si>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</si>
  <si>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</si>
  <si>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</si>
  <si>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</si>
  <si>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</si>
  <si>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</si>
  <si>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</si>
  <si>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</si>
  <si>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</si>
  <si>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</si>
  <si>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</si>
  <si>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</si>
  <si>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</si>
  <si>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</si>
  <si>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</si>
  <si>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</si>
  <si>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</si>
  <si>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</si>
  <si>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</si>
  <si>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</si>
  <si>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</si>
  <si>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</si>
  <si>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</si>
  <si>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</si>
  <si>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</si>
  <si>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</si>
  <si>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</si>
  <si>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</si>
  <si>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</si>
  <si>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</si>
  <si>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</si>
  <si>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</si>
  <si>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</si>
  <si>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</si>
  <si>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</si>
  <si>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</si>
  <si>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</si>
  <si>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</si>
  <si>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</si>
  <si>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</si>
  <si>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</si>
  <si>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</si>
  <si>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</si>
  <si>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</si>
  <si>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</si>
  <si>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</si>
  <si>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</si>
  <si>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</si>
  <si>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</si>
  <si>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</si>
  <si>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</si>
  <si>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</si>
  <si>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</si>
  <si>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</si>
  <si>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</si>
  <si>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</si>
  <si>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</si>
  <si>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</si>
  <si>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</si>
  <si>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</si>
  <si>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</si>
  <si>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</si>
  <si>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</si>
  <si>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</si>
  <si>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</si>
  <si>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</si>
  <si>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</si>
  <si>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</si>
  <si>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</si>
  <si>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</si>
  <si>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</si>
  <si>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</si>
  <si>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</si>
  <si>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</si>
  <si>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</si>
  <si>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</si>
  <si>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</si>
  <si>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</si>
  <si>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</si>
  <si>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</si>
  <si>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</si>
  <si>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</si>
  <si>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</si>
  <si>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</si>
  <si>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</si>
  <si>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</si>
  <si>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</si>
  <si>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</si>
  <si>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</si>
  <si>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</si>
  <si>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</si>
  <si>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</si>
  <si>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</si>
  <si>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</si>
  <si>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</si>
  <si>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</si>
  <si>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</si>
  <si>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</si>
  <si>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</si>
  <si>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</si>
  <si>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</si>
  <si>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</si>
  <si>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</si>
  <si>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</si>
  <si>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</si>
  <si>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</si>
  <si>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</si>
  <si>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</si>
  <si>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</si>
  <si>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</si>
  <si>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</si>
  <si>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</si>
  <si>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</si>
  <si>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</si>
  <si>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</si>
  <si>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</si>
  <si>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</si>
  <si>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</si>
  <si>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</si>
  <si>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</si>
  <si>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</si>
  <si>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</si>
  <si>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</si>
  <si>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</si>
  <si>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</si>
  <si>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</si>
  <si>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</si>
  <si>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</si>
  <si>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</si>
  <si>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</si>
  <si>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</si>
  <si>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</si>
  <si>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</si>
  <si>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</si>
  <si>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</si>
  <si>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</si>
  <si>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</si>
  <si>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</si>
  <si>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</si>
  <si>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</si>
  <si>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</si>
  <si>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</si>
  <si>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</si>
  <si>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</si>
  <si>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</si>
  <si>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</si>
  <si>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</si>
  <si>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</si>
  <si>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</si>
  <si>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</si>
  <si>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</si>
  <si>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</si>
  <si>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</si>
  <si>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</si>
  <si>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</si>
  <si>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</si>
  <si>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</si>
  <si>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</si>
  <si>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</si>
  <si>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</si>
  <si>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</si>
  <si>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</si>
  <si>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</si>
  <si>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</si>
  <si>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</si>
  <si>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</si>
  <si>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</si>
  <si>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</si>
  <si>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</si>
  <si>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</si>
  <si>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</si>
  <si>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</si>
  <si>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</si>
  <si>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</si>
  <si>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</si>
  <si>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</si>
  <si>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</si>
  <si>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</si>
  <si>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</si>
  <si>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</si>
  <si>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</si>
  <si>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</si>
  <si>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</si>
  <si>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</si>
  <si>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</si>
  <si>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</si>
  <si>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</si>
  <si>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</si>
  <si>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</si>
  <si>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</si>
  <si>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</si>
  <si>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</si>
  <si>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</si>
  <si>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</si>
  <si>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</si>
  <si>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</si>
  <si>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</si>
  <si>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</si>
  <si>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</si>
  <si>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</si>
  <si>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</si>
  <si>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</si>
  <si>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</si>
  <si>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</si>
  <si>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</si>
  <si>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</si>
  <si>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</si>
  <si>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</si>
  <si>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</si>
  <si>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</si>
  <si>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</si>
  <si>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</si>
  <si>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</si>
  <si>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</si>
  <si>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</si>
  <si>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</si>
  <si>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</si>
  <si>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</si>
  <si>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</si>
  <si>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</si>
  <si>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</si>
  <si>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</si>
  <si>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</si>
  <si>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</si>
  <si>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</si>
  <si>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</si>
  <si>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</si>
  <si>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</si>
  <si>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</si>
  <si>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</si>
  <si>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</si>
  <si>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</si>
  <si>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</si>
  <si>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</si>
  <si>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</si>
  <si>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</si>
  <si>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</si>
  <si>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</si>
  <si>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</si>
  <si>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</si>
  <si>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</si>
  <si>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</si>
  <si>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</si>
  <si>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</si>
  <si>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</si>
  <si>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</si>
  <si>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</si>
  <si>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</si>
  <si>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</si>
  <si>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</si>
  <si>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</si>
  <si>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</si>
  <si>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</si>
  <si>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</si>
  <si>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</si>
  <si>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</si>
  <si>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</si>
  <si>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</si>
  <si>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</si>
  <si>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</si>
  <si>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</si>
  <si>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</si>
  <si>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</si>
  <si>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</si>
  <si>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</si>
  <si>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</si>
  <si>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</si>
  <si>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</si>
  <si>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</si>
  <si>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</si>
  <si>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</si>
  <si>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</si>
  <si>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</si>
  <si>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</si>
  <si>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</si>
  <si>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</si>
  <si>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</si>
  <si>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</si>
  <si>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</si>
  <si>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</si>
  <si>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</si>
  <si>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</si>
  <si>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</si>
  <si>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</si>
  <si>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</si>
  <si>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</si>
  <si>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</si>
  <si>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</si>
  <si>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</si>
  <si>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</si>
  <si>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</si>
  <si>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</si>
  <si>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</si>
  <si>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</si>
  <si>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</si>
  <si>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</si>
  <si>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</si>
  <si>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</si>
  <si>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</si>
  <si>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</si>
  <si>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</si>
  <si>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</si>
  <si>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</si>
  <si>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</si>
  <si>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</si>
  <si>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</si>
  <si>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</si>
  <si>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</si>
  <si>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</si>
  <si>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</si>
  <si>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</si>
  <si>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</si>
  <si>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</si>
  <si>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</si>
  <si>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</si>
  <si>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</si>
  <si>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</si>
  <si>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</si>
  <si>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</si>
  <si>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</si>
  <si>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</si>
  <si>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</si>
  <si>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</si>
  <si>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</si>
  <si>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</si>
  <si>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</si>
  <si>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</si>
  <si>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</si>
  <si>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</si>
  <si>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</si>
  <si>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</si>
  <si>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</si>
  <si>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</si>
  <si>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</si>
  <si>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</si>
  <si>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</si>
  <si>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</si>
  <si>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</si>
  <si>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</si>
  <si>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</si>
  <si>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</si>
  <si>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</si>
  <si>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</si>
  <si>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</si>
  <si>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</si>
  <si>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</si>
  <si>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</si>
  <si>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</si>
  <si>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</si>
  <si>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</si>
  <si>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</si>
  <si>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</si>
  <si>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</si>
  <si>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</si>
  <si>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</si>
  <si>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</si>
  <si>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</si>
  <si>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</si>
  <si>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</si>
  <si>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</si>
  <si>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</si>
  <si>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</si>
  <si>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</si>
  <si>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</si>
  <si>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</si>
  <si>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</si>
  <si>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</si>
  <si>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</si>
  <si>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</si>
  <si>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</si>
  <si>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</si>
  <si>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</si>
  <si>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</si>
  <si>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</si>
  <si>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</si>
  <si>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</si>
  <si>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</si>
  <si>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</si>
  <si>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</si>
  <si>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</si>
  <si>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</si>
  <si>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</si>
  <si>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</si>
  <si>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</si>
  <si>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</si>
  <si>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</si>
  <si>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</si>
  <si>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</si>
  <si>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</si>
  <si>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</si>
  <si>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</si>
  <si>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</si>
  <si>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</si>
  <si>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</si>
  <si>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</si>
  <si>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</si>
  <si>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</si>
  <si>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</si>
  <si>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</si>
  <si>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</si>
  <si>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</si>
  <si>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</si>
  <si>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</si>
  <si>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</si>
  <si>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</si>
  <si>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</si>
  <si>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</si>
  <si>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</si>
  <si>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</si>
  <si>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</si>
  <si>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</si>
  <si>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</si>
  <si>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</si>
  <si>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</si>
  <si>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</si>
  <si>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</si>
  <si>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</si>
  <si>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</si>
  <si>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</si>
  <si>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</si>
  <si>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</si>
  <si>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</si>
  <si>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</si>
  <si>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</si>
  <si>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</si>
  <si>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</si>
  <si>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</si>
  <si>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</si>
  <si>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</si>
  <si>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</si>
  <si>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</si>
  <si>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</si>
  <si>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</si>
  <si>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</si>
  <si>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</si>
  <si>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</si>
  <si>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</si>
  <si>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</si>
  <si>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</si>
  <si>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</si>
  <si>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</si>
  <si>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</si>
  <si>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</si>
  <si>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</si>
  <si>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</si>
  <si>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</si>
  <si>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</si>
  <si>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</si>
  <si>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</si>
  <si>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</si>
  <si>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</si>
  <si>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</si>
  <si>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</si>
  <si>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</si>
  <si>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</si>
  <si>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</si>
  <si>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</si>
  <si>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</si>
  <si>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</si>
  <si>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</si>
  <si>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</si>
  <si>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</si>
  <si>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</si>
  <si>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</si>
  <si>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</si>
  <si>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</si>
  <si>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</si>
  <si>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</si>
  <si>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</si>
  <si>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</si>
  <si>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</si>
  <si>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</si>
  <si>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</si>
  <si>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</si>
  <si>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</si>
  <si>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</si>
  <si>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</si>
  <si>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</si>
  <si>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</si>
  <si>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</si>
  <si>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</si>
  <si>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</si>
  <si>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</si>
  <si>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</si>
  <si>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</si>
  <si>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</si>
  <si>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</si>
  <si>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</si>
  <si>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</si>
  <si>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</si>
  <si>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</si>
  <si>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</si>
  <si>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</si>
  <si>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</si>
  <si>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</si>
  <si>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</si>
  <si>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</si>
  <si>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</si>
  <si>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</si>
  <si>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</si>
  <si>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</si>
  <si>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</si>
  <si>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</si>
  <si>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</si>
  <si>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</si>
  <si>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</si>
  <si>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</si>
  <si>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</si>
  <si>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</si>
  <si>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</si>
  <si>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</si>
  <si>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</si>
  <si>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</si>
  <si>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</si>
  <si>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</si>
  <si>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</si>
  <si>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</si>
  <si>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</si>
  <si>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</si>
  <si>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</si>
  <si>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</si>
  <si>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</si>
  <si>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</si>
  <si>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</si>
  <si>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</si>
  <si>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</si>
  <si>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</si>
  <si>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</si>
  <si>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</si>
  <si>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</si>
  <si>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</si>
  <si>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</si>
  <si>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</si>
  <si>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</si>
  <si>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</si>
  <si>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</si>
  <si>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</si>
  <si>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</si>
  <si>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</si>
  <si>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</si>
  <si>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</si>
  <si>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</si>
  <si>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</si>
  <si>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</si>
  <si>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</si>
  <si>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</si>
  <si>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</si>
  <si>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</si>
  <si>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</si>
  <si>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</si>
  <si>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</si>
  <si>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</si>
  <si>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</si>
  <si>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</si>
  <si>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</si>
  <si>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</si>
  <si>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</si>
  <si>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</si>
  <si>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</si>
  <si>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</si>
  <si>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</si>
  <si>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</si>
  <si>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</si>
  <si>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</si>
  <si>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</si>
  <si>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</si>
  <si>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</si>
  <si>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</si>
  <si>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</si>
  <si>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</si>
  <si>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</si>
  <si>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</si>
  <si>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</si>
  <si>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</si>
  <si>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</si>
  <si>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</si>
  <si>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</si>
  <si>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</si>
  <si>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</si>
  <si>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</si>
  <si>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</si>
  <si>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</si>
  <si>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</si>
  <si>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</si>
  <si>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</si>
  <si>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</si>
  <si>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</si>
  <si>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</si>
  <si>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</si>
  <si>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</si>
  <si>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</si>
  <si>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</si>
  <si>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</si>
  <si>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</si>
  <si>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</si>
  <si>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</si>
  <si>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</si>
  <si>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</si>
  <si>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</si>
  <si>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</si>
  <si>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</si>
  <si>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</si>
  <si>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</si>
  <si>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</si>
  <si>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</si>
  <si>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</si>
  <si>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</si>
  <si>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</si>
  <si>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</si>
  <si>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</si>
  <si>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</si>
  <si>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</si>
  <si>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</si>
  <si>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</si>
  <si>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</si>
  <si>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</si>
  <si>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</si>
  <si>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</si>
  <si>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</si>
  <si>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</si>
  <si>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</si>
  <si>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</si>
  <si>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</si>
  <si>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</si>
  <si>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</si>
  <si>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</si>
  <si>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</si>
  <si>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</si>
  <si>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</si>
  <si>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</si>
  <si>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</si>
  <si>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</si>
  <si>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</si>
  <si>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</si>
  <si>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</si>
  <si>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</si>
  <si>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</si>
  <si>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</si>
  <si>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</si>
  <si>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</si>
  <si>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</si>
  <si>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</si>
  <si>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</si>
  <si>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</si>
  <si>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</si>
  <si>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</si>
  <si>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</si>
  <si>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</si>
  <si>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</si>
  <si>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</si>
  <si>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</si>
  <si>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</si>
  <si>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</si>
  <si>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</si>
  <si>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</si>
  <si>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</si>
  <si>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</si>
  <si>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</si>
  <si>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</si>
  <si>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</si>
  <si>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</si>
  <si>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</si>
  <si>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</si>
  <si>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</si>
  <si>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</si>
  <si>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</si>
  <si>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</si>
  <si>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</si>
  <si>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</si>
  <si>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</si>
  <si>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</si>
  <si>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</si>
  <si>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</si>
  <si>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</si>
  <si>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</si>
  <si>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</si>
  <si>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</si>
  <si>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</si>
  <si>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</si>
  <si>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</si>
  <si>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</si>
  <si>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</si>
  <si>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</si>
  <si>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</si>
  <si>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</si>
  <si>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</si>
  <si>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</si>
  <si>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</si>
  <si>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</si>
  <si>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</si>
  <si>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</si>
  <si>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</si>
  <si>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</si>
  <si>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</si>
  <si>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</si>
  <si>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</si>
  <si>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</si>
  <si>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</si>
  <si>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</si>
  <si>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</si>
  <si>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</si>
  <si>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</si>
  <si>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</si>
  <si>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</si>
  <si>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</si>
  <si>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</si>
  <si>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</si>
  <si>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</si>
  <si>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</si>
  <si>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</si>
  <si>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</si>
  <si>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</si>
  <si>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</si>
  <si>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</si>
  <si>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</si>
  <si>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</si>
  <si>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</si>
  <si>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</si>
  <si>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</si>
  <si>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</si>
  <si>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</si>
  <si>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</si>
  <si>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</si>
  <si>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</si>
  <si>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</si>
  <si>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</si>
  <si>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</si>
  <si>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</si>
  <si>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</si>
  <si>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</si>
  <si>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</si>
  <si>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</si>
  <si>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</si>
  <si>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</si>
  <si>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</si>
  <si>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</si>
  <si>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</si>
  <si>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</si>
  <si>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</si>
  <si>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</si>
  <si>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</si>
  <si>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</si>
  <si>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</si>
  <si>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</si>
  <si>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</si>
  <si>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</si>
  <si>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</si>
  <si>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</si>
  <si>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</si>
  <si>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</si>
  <si>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</si>
  <si>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</si>
  <si>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</si>
  <si>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</si>
  <si>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</si>
  <si>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</si>
  <si>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</si>
  <si>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</si>
  <si>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</si>
  <si>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</si>
  <si>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</si>
  <si>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</si>
  <si>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</si>
  <si>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</si>
  <si>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</si>
  <si>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</si>
  <si>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</si>
  <si>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</si>
  <si>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</si>
  <si>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</si>
  <si>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</si>
  <si>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</si>
  <si>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</si>
  <si>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</si>
  <si>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</si>
  <si>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</si>
  <si>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</si>
  <si>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</si>
  <si>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</si>
  <si>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</si>
  <si>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</si>
  <si>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</si>
  <si>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</si>
  <si>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</si>
  <si>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</si>
  <si>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</si>
  <si>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</si>
  <si>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</si>
  <si>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</si>
  <si>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</si>
  <si>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</si>
  <si>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</si>
  <si>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</si>
  <si>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</si>
  <si>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</si>
  <si>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</si>
  <si>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</si>
  <si>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</si>
  <si>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</si>
  <si>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</si>
  <si>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</si>
  <si>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</si>
  <si>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</si>
  <si>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</si>
  <si>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</si>
  <si>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</si>
  <si>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</si>
  <si>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</si>
  <si>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</si>
  <si>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</si>
  <si>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</si>
  <si>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</si>
  <si>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</si>
  <si>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</si>
  <si>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</si>
  <si>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</si>
  <si>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</si>
  <si>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</si>
  <si>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</si>
  <si>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</si>
  <si>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</si>
  <si>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</si>
  <si>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</si>
  <si>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</si>
  <si>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</si>
  <si>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</si>
  <si>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</si>
  <si>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</si>
  <si>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</si>
  <si>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</si>
  <si>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</si>
  <si>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</si>
  <si>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</si>
  <si>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</si>
  <si>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</si>
  <si>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</si>
  <si>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</si>
  <si>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</si>
  <si>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</si>
  <si>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</si>
  <si>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</si>
  <si>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</si>
  <si>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</si>
  <si>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</si>
  <si>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</si>
  <si>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</si>
  <si>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</si>
  <si>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</si>
  <si>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</si>
  <si>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</si>
  <si>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</si>
  <si>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</si>
  <si>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</si>
  <si>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</si>
  <si>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</si>
  <si>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</si>
  <si>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</si>
  <si>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</si>
  <si>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</si>
  <si>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</si>
  <si>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</si>
  <si>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</si>
  <si>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</si>
  <si>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</si>
  <si>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</si>
  <si>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</si>
  <si>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</si>
  <si>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</si>
  <si>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</si>
  <si>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</si>
  <si>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</si>
  <si>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</si>
  <si>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</si>
  <si>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</si>
  <si>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</si>
  <si>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</si>
  <si>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</si>
  <si>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</si>
  <si>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</si>
  <si>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</si>
  <si>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</si>
  <si>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</si>
  <si>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</si>
  <si>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</si>
  <si>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</si>
  <si>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</si>
  <si>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</si>
  <si>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</si>
  <si>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</si>
  <si>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</si>
  <si>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</si>
  <si>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</si>
  <si>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</si>
  <si>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</si>
  <si>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</si>
  <si>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</si>
  <si>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</si>
  <si>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</si>
  <si>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</si>
  <si>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</si>
  <si>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</si>
  <si>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</si>
  <si>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</si>
  <si>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</si>
  <si>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</si>
  <si>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</si>
  <si>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</si>
  <si>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</si>
  <si>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</si>
  <si>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</si>
  <si>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</si>
  <si>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</si>
  <si>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</si>
  <si>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</si>
  <si>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</si>
  <si>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</si>
  <si>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</si>
  <si>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</si>
  <si>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</si>
  <si>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</si>
  <si>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</si>
  <si>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</si>
  <si>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</si>
  <si>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</si>
  <si>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</si>
  <si>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</si>
  <si>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</si>
  <si>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</si>
  <si>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</si>
  <si>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</si>
  <si>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</si>
  <si>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</si>
  <si>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</si>
  <si>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</si>
  <si>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</si>
  <si>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</si>
  <si>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</si>
  <si>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</si>
  <si>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</si>
  <si>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</si>
  <si>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</si>
  <si>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</si>
  <si>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</si>
  <si>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</si>
  <si>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</si>
  <si>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</si>
  <si>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</si>
  <si>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</si>
  <si>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</si>
  <si>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</si>
  <si>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</si>
  <si>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</si>
  <si>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</si>
  <si>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</si>
  <si>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</si>
  <si>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</si>
  <si>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</si>
  <si>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</si>
  <si>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</si>
  <si>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</si>
  <si>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</si>
  <si>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</si>
  <si>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</si>
  <si>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</si>
  <si>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</si>
  <si>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</si>
  <si>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</si>
  <si>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</si>
  <si>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</si>
  <si>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</si>
  <si>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</si>
  <si>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</si>
  <si>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</si>
  <si>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</si>
  <si>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</si>
  <si>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</si>
  <si>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</si>
  <si>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</si>
  <si>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</si>
  <si>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</si>
  <si>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</si>
  <si>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</si>
  <si>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</si>
  <si>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</si>
  <si>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</si>
  <si>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</si>
  <si>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</si>
  <si>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</si>
  <si>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</si>
  <si>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</si>
  <si>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</si>
  <si>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</si>
  <si>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</si>
  <si>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</si>
  <si>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</si>
  <si>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</si>
  <si>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</si>
  <si>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</si>
  <si>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</si>
  <si>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</si>
  <si>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</si>
  <si>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</si>
  <si>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</si>
  <si>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</si>
  <si>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</si>
  <si>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</si>
  <si>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</si>
  <si>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</si>
  <si>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</si>
  <si>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</si>
  <si>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</si>
  <si>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</si>
  <si>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</si>
  <si>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</si>
  <si>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</si>
  <si>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</si>
  <si>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</si>
  <si>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</si>
  <si>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</si>
  <si>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</si>
  <si>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</si>
  <si>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</si>
  <si>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</si>
  <si>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</si>
  <si>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</si>
  <si>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</si>
  <si>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</si>
  <si>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</si>
  <si>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</si>
  <si>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</si>
  <si>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</si>
  <si>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</si>
  <si>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</si>
  <si>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</si>
  <si>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</si>
  <si>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</si>
  <si>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</si>
  <si>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</si>
  <si>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</si>
  <si>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</si>
  <si>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</si>
  <si>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</si>
  <si>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</si>
  <si>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</si>
  <si>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</si>
  <si>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</si>
  <si>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</si>
  <si>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</si>
  <si>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</si>
  <si>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</si>
  <si>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</si>
  <si>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</si>
  <si>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</si>
  <si>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</si>
  <si>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</si>
  <si>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</si>
  <si>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</si>
  <si>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</si>
  <si>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</si>
  <si>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</si>
  <si>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</si>
  <si>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</si>
  <si>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</si>
  <si>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</si>
  <si>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</si>
  <si>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</si>
  <si>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</si>
  <si>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</si>
  <si>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</si>
  <si>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</si>
  <si>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</si>
  <si>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</si>
  <si>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</si>
  <si>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</si>
  <si>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</si>
  <si>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</si>
  <si>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</si>
  <si>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</si>
  <si>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</si>
  <si>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</si>
  <si>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</si>
  <si>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</si>
  <si>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</si>
  <si>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</si>
  <si>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</si>
  <si>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</si>
  <si>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</si>
  <si>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</si>
  <si>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</si>
  <si>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</si>
  <si>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</si>
  <si>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</si>
  <si>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</si>
  <si>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</si>
  <si>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</si>
  <si>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</si>
  <si>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</si>
  <si>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</si>
  <si>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</si>
  <si>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</si>
  <si>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</si>
  <si>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</si>
  <si>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</si>
  <si>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</si>
  <si>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</si>
  <si>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</si>
  <si>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</si>
  <si>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</si>
  <si>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</si>
  <si>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</si>
  <si>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</si>
  <si>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</si>
  <si>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</si>
  <si>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</si>
  <si>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</si>
  <si>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</si>
  <si>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</si>
  <si>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</si>
  <si>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</si>
  <si>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</si>
  <si>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</si>
  <si>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</si>
  <si>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</si>
  <si>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</si>
  <si>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</si>
  <si>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</si>
  <si>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</si>
  <si>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</si>
  <si>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</si>
  <si>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</si>
  <si>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</si>
  <si>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</si>
  <si>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</si>
  <si>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</si>
  <si>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</si>
  <si>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</si>
  <si>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</si>
  <si>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</si>
  <si>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</si>
  <si>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</si>
  <si>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</si>
  <si>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</si>
  <si>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</si>
  <si>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</si>
  <si>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</si>
  <si>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</si>
  <si>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</si>
  <si>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</si>
  <si>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</si>
  <si>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</si>
  <si>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</si>
  <si>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</si>
  <si>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</si>
  <si>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</si>
  <si>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</si>
  <si>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</si>
  <si>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</si>
  <si>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</si>
  <si>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</si>
  <si>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</si>
  <si>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</si>
  <si>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</si>
  <si>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</si>
  <si>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</si>
  <si>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</si>
  <si>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</si>
  <si>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</si>
  <si>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</si>
  <si>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</si>
  <si>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</si>
  <si>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</si>
  <si>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</si>
  <si>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</si>
  <si>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</si>
  <si>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</si>
  <si>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</si>
  <si>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</si>
  <si>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</si>
  <si>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</si>
  <si>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</si>
  <si>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</si>
  <si>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</si>
  <si>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</si>
  <si>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</si>
  <si>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</si>
  <si>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</si>
  <si>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</si>
  <si>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</si>
  <si>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</si>
  <si>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</si>
  <si>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</si>
  <si>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</si>
  <si>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</si>
  <si>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</si>
  <si>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</si>
  <si>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</si>
  <si>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</si>
  <si>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</si>
  <si>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</si>
  <si>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</si>
  <si>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</si>
  <si>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</si>
  <si>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</si>
  <si>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</si>
  <si>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</si>
  <si>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</si>
  <si>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</si>
  <si>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</si>
  <si>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</si>
  <si>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</si>
  <si>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</si>
  <si>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</si>
  <si>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</si>
  <si>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</si>
  <si>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</si>
  <si>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</si>
  <si>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</si>
  <si>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</si>
  <si>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</si>
  <si>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</si>
  <si>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</si>
  <si>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</si>
  <si>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</si>
  <si>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</si>
  <si>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</si>
  <si>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</si>
  <si>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</si>
  <si>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</si>
  <si>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</si>
  <si>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</si>
  <si>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</si>
  <si>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</si>
  <si>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</si>
  <si>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</si>
  <si>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</si>
  <si>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</si>
  <si>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</si>
  <si>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</si>
  <si>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</si>
  <si>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</si>
  <si>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</si>
  <si>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</si>
  <si>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</si>
  <si>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</si>
  <si>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</si>
  <si>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</si>
  <si>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</si>
  <si>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</si>
  <si>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</si>
  <si>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</si>
  <si>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</si>
  <si>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</si>
  <si>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</si>
  <si>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</si>
  <si>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</si>
  <si>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</si>
  <si>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</si>
  <si>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</si>
  <si>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</si>
  <si>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</si>
  <si>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</si>
  <si>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</si>
  <si>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</si>
  <si>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</si>
  <si>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</si>
  <si>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</si>
  <si>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</si>
  <si>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</si>
  <si>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</si>
  <si>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</si>
  <si>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</si>
  <si>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</si>
  <si>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</si>
  <si>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</si>
  <si>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</si>
  <si>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</si>
  <si>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</si>
  <si>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</si>
  <si>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</si>
  <si>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</si>
  <si>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</si>
  <si>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</si>
  <si>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</si>
  <si>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</si>
  <si>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</si>
  <si>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</si>
  <si>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</si>
  <si>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</si>
  <si>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</si>
  <si>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</si>
  <si>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</si>
  <si>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</si>
  <si>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</si>
  <si>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</si>
  <si>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</si>
  <si>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</si>
  <si>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</si>
  <si>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</si>
  <si>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</si>
  <si>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</si>
  <si>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</si>
  <si>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</si>
  <si>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</si>
  <si>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</si>
  <si>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</si>
  <si>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</si>
  <si>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</si>
  <si>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</si>
  <si>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</si>
  <si>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</si>
  <si>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</si>
  <si>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</si>
  <si>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</si>
  <si>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</si>
  <si>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</si>
  <si>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</si>
  <si>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</si>
  <si>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</si>
  <si>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</si>
  <si>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</si>
  <si>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</si>
  <si>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</si>
  <si>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</si>
  <si>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</si>
  <si>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</si>
  <si>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</si>
  <si>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</si>
  <si>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</si>
  <si>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</si>
  <si>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</si>
  <si>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</si>
  <si>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</si>
  <si>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</si>
  <si>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</si>
  <si>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</si>
  <si>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</si>
  <si>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</si>
  <si>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</si>
  <si>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</si>
  <si>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</si>
  <si>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</si>
  <si>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</si>
  <si>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</si>
  <si>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</si>
  <si>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</si>
  <si>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</si>
  <si>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</si>
  <si>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</si>
  <si>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</si>
  <si>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</si>
  <si>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</si>
  <si>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</si>
  <si>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</si>
  <si>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</si>
  <si>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</si>
  <si>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</si>
  <si>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</si>
  <si>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</si>
  <si>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</si>
  <si>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</si>
  <si>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</si>
  <si>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</si>
  <si>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</si>
  <si>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</si>
  <si>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</si>
  <si>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</si>
  <si>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</si>
  <si>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</si>
  <si>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</si>
  <si>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</si>
  <si>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</si>
  <si>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</si>
  <si>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</si>
  <si>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</si>
  <si>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</si>
  <si>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</si>
  <si>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</si>
  <si>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</si>
  <si>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</si>
  <si>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</si>
  <si>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</si>
  <si>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</si>
  <si>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</si>
  <si>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</si>
  <si>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</si>
  <si>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</si>
  <si>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</si>
  <si>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</si>
  <si>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</si>
  <si>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</si>
  <si>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</si>
  <si>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</si>
  <si>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</si>
  <si>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</si>
  <si>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</si>
  <si>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</si>
  <si>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</si>
  <si>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</si>
  <si>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</si>
  <si>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</si>
  <si>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</si>
  <si>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</si>
  <si>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</si>
  <si>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</si>
  <si>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</si>
  <si>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</si>
  <si>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</si>
  <si>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</si>
  <si>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</si>
  <si>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</si>
  <si>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</si>
  <si>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</si>
  <si>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</si>
  <si>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</si>
  <si>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</si>
  <si>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</si>
  <si>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</si>
  <si>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</si>
  <si>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</si>
  <si>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</si>
  <si>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</si>
  <si>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</si>
  <si>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</si>
  <si>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</si>
  <si>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</si>
  <si>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</si>
  <si>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</si>
  <si>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</si>
  <si>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</si>
  <si>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</si>
  <si>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</si>
  <si>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</si>
  <si>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</si>
  <si>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</si>
  <si>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</si>
  <si>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</si>
  <si>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</si>
  <si>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</si>
  <si>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</si>
  <si>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</si>
  <si>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</si>
  <si>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</si>
  <si>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</si>
  <si>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</si>
  <si>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</si>
  <si>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</si>
  <si>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</si>
  <si>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</si>
  <si>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</si>
  <si>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</si>
  <si>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</si>
  <si>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</si>
  <si>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</si>
  <si>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</si>
  <si>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</si>
  <si>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</si>
  <si>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</si>
  <si>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</si>
  <si>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</si>
  <si>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</si>
  <si>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</si>
  <si>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</si>
  <si>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</si>
  <si>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</si>
  <si>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</si>
  <si>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</si>
  <si>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</si>
  <si>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</si>
  <si>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</si>
  <si>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</si>
  <si>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</si>
  <si>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</si>
  <si>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</si>
  <si>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</si>
  <si>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</si>
  <si>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</si>
  <si>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</si>
  <si>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</si>
  <si>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</si>
  <si>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</si>
  <si>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</si>
  <si>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</si>
  <si>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</si>
  <si>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</si>
  <si>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</si>
  <si>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</si>
  <si>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</si>
  <si>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</si>
  <si>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</si>
  <si>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</si>
  <si>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</si>
  <si>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</si>
  <si>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</si>
  <si>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</si>
  <si>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</si>
  <si>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</si>
  <si>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</si>
  <si>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</si>
  <si>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</si>
  <si>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</si>
  <si>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</si>
  <si>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</si>
  <si>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</si>
  <si>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</si>
  <si>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</si>
  <si>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</si>
  <si>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</si>
  <si>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</si>
  <si>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</si>
  <si>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</si>
  <si>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</si>
  <si>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</si>
  <si>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</si>
  <si>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</si>
  <si>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</si>
  <si>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</si>
  <si>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</si>
  <si>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</si>
  <si>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</si>
  <si>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</si>
  <si>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</si>
  <si>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</si>
  <si>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</si>
  <si>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</si>
  <si>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</si>
  <si>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</si>
  <si>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</si>
  <si>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</si>
  <si>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</si>
  <si>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</si>
  <si>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</si>
  <si>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</si>
  <si>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</si>
  <si>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</si>
  <si>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</si>
  <si>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</si>
  <si>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</si>
  <si>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</si>
  <si>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</si>
  <si>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</si>
  <si>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</si>
  <si>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</si>
  <si>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</si>
  <si>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</si>
  <si>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</si>
  <si>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</si>
  <si>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</si>
  <si>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</si>
  <si>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</si>
  <si>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</si>
  <si>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</si>
  <si>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</si>
  <si>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</si>
  <si>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</si>
  <si>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</si>
  <si>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</si>
  <si>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</si>
  <si>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</si>
  <si>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</si>
  <si>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</si>
  <si>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</si>
  <si>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</si>
  <si>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</si>
  <si>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</si>
  <si>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</si>
  <si>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</si>
  <si>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</si>
  <si>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</si>
  <si>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</si>
  <si>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</si>
  <si>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</si>
  <si>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</si>
  <si>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</si>
  <si>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</si>
  <si>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</si>
  <si>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</si>
  <si>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</si>
  <si>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</si>
  <si>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</si>
  <si>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</si>
  <si>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</si>
  <si>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</si>
  <si>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</si>
  <si>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</si>
  <si>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</si>
  <si>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</si>
  <si>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</si>
  <si>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</si>
  <si>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</si>
  <si>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</si>
  <si>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</si>
  <si>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</si>
  <si>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</si>
  <si>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</si>
  <si>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</si>
  <si>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</si>
  <si>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</si>
  <si>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</si>
  <si>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</si>
  <si>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</si>
  <si>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</si>
  <si>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</si>
  <si>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</si>
  <si>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</si>
  <si>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</si>
  <si>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</si>
  <si>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</si>
  <si>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</si>
  <si>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</si>
  <si>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</si>
  <si>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</si>
  <si>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</si>
  <si>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</si>
  <si>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</si>
  <si>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</si>
  <si>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</si>
  <si>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</si>
  <si>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</si>
  <si>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</si>
  <si>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</si>
  <si>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</si>
  <si>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</si>
  <si>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</si>
  <si>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</si>
  <si>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</si>
  <si>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</si>
  <si>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</si>
  <si>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</si>
  <si>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</si>
  <si>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</si>
  <si>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</si>
  <si>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</si>
  <si>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</si>
  <si>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</si>
  <si>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</si>
  <si>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</si>
  <si>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</si>
  <si>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</si>
  <si>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</si>
  <si>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</si>
  <si>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</si>
  <si>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</si>
  <si>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</si>
  <si>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</si>
  <si>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</si>
  <si>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</si>
  <si>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</si>
  <si>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</si>
  <si>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</si>
  <si>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</si>
  <si>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</si>
  <si>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</si>
  <si>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</si>
  <si>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</si>
  <si>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</si>
  <si>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</si>
  <si>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</si>
  <si>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</si>
  <si>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</si>
  <si>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</si>
  <si>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</si>
  <si>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</si>
  <si>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</si>
  <si>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</si>
  <si>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</si>
  <si>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</si>
  <si>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</si>
  <si>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</si>
  <si>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</si>
  <si>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</si>
  <si>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</si>
  <si>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</si>
  <si>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</si>
  <si>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</si>
  <si>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</si>
  <si>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</si>
  <si>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</si>
  <si>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</si>
  <si>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</si>
  <si>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</si>
  <si>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</si>
  <si>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</si>
  <si>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</si>
  <si>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</si>
  <si>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</si>
  <si>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</si>
  <si>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</si>
  <si>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</si>
  <si>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</si>
  <si>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</si>
  <si>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</si>
  <si>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</si>
  <si>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</si>
  <si>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</si>
  <si>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</si>
  <si>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</si>
  <si>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</si>
  <si>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</si>
  <si>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</si>
  <si>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</si>
  <si>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</si>
  <si>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</si>
  <si>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</si>
  <si>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</si>
  <si>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</si>
  <si>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</si>
  <si>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</si>
  <si>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</si>
  <si>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</si>
  <si>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</si>
  <si>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</si>
  <si>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</si>
  <si>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</si>
  <si>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</si>
  <si>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</si>
  <si>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</si>
  <si>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</si>
  <si>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</si>
  <si>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</si>
  <si>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</si>
  <si>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</si>
  <si>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</si>
  <si>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</si>
  <si>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</si>
  <si>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</si>
  <si>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</si>
  <si>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</si>
  <si>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</si>
  <si>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</si>
  <si>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</si>
  <si>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</si>
  <si>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</si>
  <si>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</si>
  <si>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</si>
  <si>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</si>
  <si>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</si>
  <si>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</si>
  <si>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</si>
  <si>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</si>
  <si>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</si>
  <si>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</si>
  <si>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</si>
  <si>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</si>
  <si>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</si>
  <si>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</si>
  <si>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</si>
  <si>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</si>
  <si>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</si>
  <si>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</si>
  <si>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</si>
  <si>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</si>
  <si>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</si>
  <si>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</si>
  <si>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</si>
  <si>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</si>
  <si>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</si>
  <si>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</si>
  <si>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</si>
  <si>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</si>
  <si>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</si>
  <si>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</si>
  <si>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</si>
  <si>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</si>
  <si>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</si>
  <si>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</si>
  <si>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</si>
  <si>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</si>
  <si>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</si>
  <si>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</si>
  <si>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</si>
  <si>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</si>
  <si>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</si>
  <si>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</si>
  <si>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</si>
  <si>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</si>
  <si>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</si>
  <si>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</si>
  <si>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</si>
  <si>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</si>
  <si>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</si>
  <si>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</si>
  <si>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</si>
  <si>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</si>
  <si>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</si>
  <si>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</si>
  <si>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</si>
  <si>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</si>
  <si>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</si>
  <si>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</si>
  <si>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</si>
  <si>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</si>
  <si>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</si>
  <si>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</si>
  <si>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</si>
  <si>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</si>
  <si>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</si>
  <si>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</si>
  <si>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</si>
  <si>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</si>
  <si>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</si>
  <si>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</si>
  <si>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</si>
  <si>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</si>
  <si>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</si>
  <si>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</si>
  <si>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</si>
  <si>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</si>
  <si>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</si>
  <si>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</si>
  <si>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</si>
  <si>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</si>
  <si>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</si>
  <si>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</si>
  <si>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</si>
  <si>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</si>
  <si>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</si>
  <si>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</si>
  <si>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</si>
  <si>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</si>
  <si>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</si>
  <si>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</si>
  <si>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</si>
  <si>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</si>
  <si>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</si>
  <si>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</si>
  <si>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</si>
  <si>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</si>
  <si>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</si>
  <si>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</si>
  <si>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</si>
  <si>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</si>
  <si>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</si>
  <si>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</si>
  <si>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</si>
  <si>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</si>
  <si>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</si>
  <si>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</si>
  <si>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</si>
  <si>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</si>
  <si>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</si>
  <si>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</si>
  <si>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</si>
  <si>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</si>
  <si>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</si>
  <si>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</si>
  <si>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</si>
  <si>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</si>
  <si>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</si>
  <si>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</si>
  <si>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</si>
  <si>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</si>
  <si>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</si>
  <si>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</si>
  <si>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</si>
  <si>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</si>
  <si>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</si>
  <si>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</si>
  <si>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</si>
  <si>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</si>
  <si>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</si>
  <si>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</si>
  <si>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</si>
  <si>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</si>
  <si>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</si>
  <si>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</si>
  <si>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</si>
  <si>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</si>
  <si>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</si>
  <si>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</si>
  <si>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</si>
  <si>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</si>
  <si>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</si>
  <si>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</si>
  <si>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</si>
  <si>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</si>
  <si>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</si>
  <si>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</si>
  <si>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</si>
  <si>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</si>
  <si>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</si>
  <si>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</si>
  <si>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</si>
  <si>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</si>
  <si>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</si>
  <si>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</si>
  <si>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</si>
  <si>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</si>
  <si>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</si>
  <si>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</si>
  <si>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</si>
  <si>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</si>
  <si>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</si>
  <si>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</si>
  <si>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</si>
  <si>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</si>
  <si>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</si>
  <si>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</si>
  <si>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</si>
  <si>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</si>
  <si>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</si>
  <si>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</si>
  <si>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</si>
  <si>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</si>
  <si>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</si>
  <si>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</si>
  <si>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</si>
  <si>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</si>
  <si>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</si>
  <si>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</si>
  <si>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</si>
  <si>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</si>
  <si>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</si>
  <si>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</si>
  <si>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</si>
  <si>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</si>
  <si>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</si>
  <si>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</si>
  <si>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</si>
  <si>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</si>
  <si>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</si>
  <si>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</si>
  <si>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</si>
  <si>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</si>
  <si>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</si>
  <si>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</si>
  <si>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</si>
  <si>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</si>
  <si>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</si>
  <si>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</si>
  <si>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</si>
  <si>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</si>
  <si>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</si>
  <si>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</si>
  <si>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</si>
  <si>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</si>
  <si>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</si>
  <si>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</si>
  <si>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</si>
  <si>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</si>
  <si>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</si>
  <si>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</si>
  <si>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</si>
  <si>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</si>
  <si>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</si>
  <si>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</si>
  <si>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</si>
  <si>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</si>
  <si>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</si>
  <si>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</si>
  <si>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</si>
  <si>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</si>
  <si>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</si>
  <si>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</si>
  <si>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</si>
  <si>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</si>
  <si>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</si>
  <si>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</si>
  <si>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</si>
  <si>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</si>
  <si>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</si>
  <si>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</si>
  <si>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</si>
  <si>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</si>
  <si>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</si>
  <si>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</si>
  <si>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</si>
  <si>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</si>
  <si>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</si>
  <si>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</si>
  <si>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</si>
  <si>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</si>
  <si>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</si>
  <si>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</si>
  <si>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</si>
  <si>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</si>
  <si>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</si>
  <si>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</si>
  <si>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</si>
  <si>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</si>
  <si>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</si>
  <si>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</si>
  <si>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</si>
  <si>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</si>
  <si>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</si>
  <si>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</si>
  <si>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</si>
  <si>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</si>
  <si>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</si>
  <si>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</si>
  <si>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</si>
  <si>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</si>
  <si>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</si>
  <si>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</si>
  <si>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</si>
  <si>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</si>
  <si>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</si>
  <si>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</si>
  <si>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</si>
  <si>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</si>
  <si>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</si>
  <si>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</si>
  <si>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</si>
  <si>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</si>
  <si>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</si>
  <si>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</si>
  <si>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</si>
  <si>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</si>
  <si>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</si>
  <si>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</si>
  <si>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</si>
  <si>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</si>
  <si>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</si>
  <si>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</si>
  <si>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</si>
  <si>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</si>
  <si>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</si>
  <si>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</si>
  <si>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</si>
  <si>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</si>
  <si>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</si>
  <si>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</si>
  <si>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</si>
  <si>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</si>
  <si>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</si>
  <si>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</si>
  <si>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</si>
  <si>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</si>
  <si>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</si>
  <si>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</si>
  <si>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</si>
  <si>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</si>
  <si>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</si>
  <si>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</si>
  <si>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</si>
  <si>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</si>
  <si>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</si>
  <si>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</si>
  <si>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</si>
  <si>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</si>
  <si>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</si>
  <si>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</si>
  <si>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</si>
  <si>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</si>
  <si>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</si>
  <si>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</si>
  <si>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</si>
  <si>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</si>
  <si>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</si>
  <si>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</si>
  <si>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</si>
  <si>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</si>
  <si>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</si>
  <si>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</si>
  <si>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</si>
  <si>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</si>
  <si>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</si>
  <si>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</si>
  <si>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</si>
  <si>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</si>
  <si>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</si>
  <si>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</si>
  <si>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</si>
  <si>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</si>
  <si>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</si>
  <si>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</si>
  <si>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</si>
  <si>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</si>
  <si>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</si>
  <si>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</si>
  <si>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</si>
  <si>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</si>
  <si>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</si>
  <si>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</si>
  <si>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</si>
  <si>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</si>
  <si>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</si>
  <si>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</si>
  <si>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</si>
  <si>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</si>
  <si>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</si>
  <si>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</si>
  <si>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</si>
  <si>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</si>
  <si>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</si>
  <si>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</si>
  <si>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</si>
  <si>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</si>
  <si>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</si>
  <si>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</si>
  <si>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</si>
  <si>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</si>
  <si>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</si>
  <si>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</si>
  <si>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</si>
  <si>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</si>
  <si>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</si>
  <si>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</si>
  <si>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</si>
  <si>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</si>
  <si>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</si>
  <si>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</si>
  <si>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</si>
  <si>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</si>
  <si>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</si>
  <si>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</si>
  <si>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</si>
  <si>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</si>
  <si>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</si>
  <si>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</si>
  <si>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</si>
  <si>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</si>
  <si>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</si>
  <si>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</si>
  <si>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</si>
  <si>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</si>
  <si>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</si>
  <si>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</si>
  <si>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</si>
  <si>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</si>
  <si>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</si>
  <si>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</si>
  <si>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</si>
  <si>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</si>
  <si>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</si>
  <si>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</si>
  <si>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</si>
  <si>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</si>
  <si>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</si>
  <si>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</si>
  <si>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</si>
  <si>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</si>
  <si>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</si>
  <si>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</si>
  <si>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</si>
  <si>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</si>
  <si>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</si>
  <si>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</si>
  <si>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</si>
  <si>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</si>
  <si>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</si>
  <si>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</si>
  <si>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</si>
  <si>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</si>
  <si>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</si>
  <si>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</si>
  <si>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</si>
  <si>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</si>
  <si>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</si>
  <si>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</si>
  <si>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</si>
  <si>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</si>
  <si>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</si>
  <si>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</si>
  <si>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</si>
  <si>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</si>
  <si>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</si>
  <si>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</si>
  <si>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</si>
  <si>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</si>
  <si>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</si>
  <si>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</si>
  <si>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</si>
  <si>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</si>
  <si>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</si>
  <si>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</si>
  <si>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</si>
  <si>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</si>
  <si>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</si>
  <si>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</si>
  <si>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</si>
  <si>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</si>
  <si>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</si>
  <si>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</si>
  <si>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</si>
  <si>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</si>
  <si>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</si>
  <si>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</si>
  <si>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</si>
  <si>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</si>
  <si>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</si>
  <si>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</si>
  <si>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</si>
  <si>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</si>
  <si>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</si>
  <si>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</si>
  <si>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</si>
  <si>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</si>
  <si>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</si>
  <si>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</si>
  <si>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</si>
  <si>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</si>
  <si>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</si>
  <si>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</si>
  <si>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</si>
  <si>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</si>
  <si>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</si>
  <si>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</si>
  <si>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</si>
  <si>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</si>
  <si>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</si>
  <si>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</si>
  <si>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</si>
  <si>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</si>
  <si>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</si>
  <si>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</si>
  <si>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</si>
  <si>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</si>
  <si>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</si>
  <si>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</si>
  <si>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</si>
  <si>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</si>
  <si>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</si>
  <si>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</si>
  <si>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</si>
  <si>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</si>
  <si>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</si>
  <si>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</si>
  <si>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</si>
  <si>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</si>
  <si>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</si>
  <si>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</si>
  <si>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</si>
  <si>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</si>
  <si>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</si>
  <si>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</si>
  <si>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</si>
  <si>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</si>
  <si>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</si>
  <si>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</si>
  <si>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</si>
  <si>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</si>
  <si>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</si>
  <si>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</si>
  <si>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</si>
  <si>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</si>
  <si>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</si>
  <si>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</si>
  <si>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</si>
  <si>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</si>
  <si>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</si>
  <si>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</si>
  <si>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</si>
  <si>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</si>
  <si>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</si>
  <si>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</si>
  <si>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</si>
  <si>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</si>
  <si>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</si>
  <si>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</si>
  <si>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</si>
  <si>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</si>
  <si>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</si>
  <si>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</si>
  <si>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</si>
  <si>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</si>
  <si>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</si>
  <si>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</si>
  <si>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</si>
  <si>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</si>
  <si>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</si>
  <si>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</si>
  <si>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</si>
  <si>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</si>
  <si>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</si>
  <si>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</si>
  <si>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</si>
  <si>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</si>
  <si>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</si>
  <si>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</si>
  <si>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</si>
  <si>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</si>
  <si>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</si>
  <si>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</si>
  <si>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</si>
  <si>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</si>
  <si>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</si>
  <si>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</si>
  <si>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</si>
  <si>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</si>
  <si>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</si>
  <si>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</si>
  <si>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</si>
  <si>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</si>
  <si>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</si>
  <si>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</si>
  <si>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</si>
  <si>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</si>
  <si>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</si>
  <si>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</si>
  <si>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</si>
  <si>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</si>
  <si>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</si>
  <si>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</si>
  <si>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</si>
  <si>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</si>
  <si>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</si>
  <si>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</si>
  <si>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</si>
  <si>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</si>
  <si>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</si>
  <si>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</si>
  <si>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</si>
  <si>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</si>
  <si>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</si>
  <si>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</si>
  <si>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</si>
  <si>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</si>
  <si>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</si>
  <si>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</si>
  <si>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</si>
  <si>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</si>
  <si>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</si>
  <si>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</si>
  <si>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</si>
  <si>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</si>
  <si>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</si>
  <si>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</si>
  <si>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</si>
  <si>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</si>
  <si>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</si>
  <si>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</si>
  <si>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</si>
  <si>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</si>
  <si>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</si>
  <si>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</si>
  <si>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</si>
  <si>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</si>
  <si>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</si>
  <si>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</si>
  <si>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</si>
  <si>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</si>
  <si>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</si>
  <si>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</si>
  <si>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</si>
  <si>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</si>
  <si>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</si>
  <si>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</si>
  <si>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</si>
  <si>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</si>
  <si>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</si>
  <si>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</si>
  <si>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</si>
  <si>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</si>
  <si>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</si>
  <si>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</si>
  <si>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</si>
  <si>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</si>
  <si>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</si>
  <si>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</si>
  <si>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</si>
  <si>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</si>
  <si>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</si>
  <si>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</si>
  <si>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</si>
  <si>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</si>
  <si>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</si>
  <si>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</si>
  <si>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</si>
  <si>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</si>
  <si>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</si>
  <si>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</si>
  <si>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</si>
  <si>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</si>
  <si>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</si>
  <si>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</si>
  <si>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</si>
  <si>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</si>
  <si>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</si>
  <si>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</si>
  <si>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</si>
  <si>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</si>
  <si>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</si>
  <si>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</si>
  <si>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</si>
  <si>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</si>
  <si>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</si>
  <si>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</si>
  <si>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</si>
  <si>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</si>
  <si>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</si>
  <si>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</si>
  <si>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</si>
  <si>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</si>
  <si>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</si>
  <si>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</si>
  <si>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</si>
  <si>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</si>
  <si>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</si>
  <si>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</si>
  <si>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</si>
  <si>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</si>
  <si>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</si>
  <si>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</si>
  <si>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</si>
  <si>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</si>
  <si>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</si>
  <si>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</si>
  <si>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</si>
  <si>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</si>
  <si>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</si>
  <si>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</si>
  <si>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</si>
  <si>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</si>
  <si>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</si>
  <si>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</si>
  <si>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</si>
  <si>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</si>
  <si>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</si>
  <si>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</si>
  <si>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</si>
  <si>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</si>
  <si>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</si>
  <si>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</si>
  <si>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</si>
  <si>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</si>
  <si>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</si>
  <si>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</si>
  <si>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</si>
  <si>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</si>
  <si>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</si>
  <si>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</si>
  <si>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</si>
  <si>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</si>
  <si>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</si>
  <si>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</si>
  <si>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</si>
  <si>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</si>
  <si>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</si>
  <si>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</si>
  <si>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</si>
  <si>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</si>
  <si>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</si>
  <si>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</si>
  <si>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</si>
  <si>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</si>
  <si>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</si>
  <si>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</si>
  <si>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</si>
  <si>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</si>
  <si>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</si>
  <si>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</si>
  <si>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</si>
  <si>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</si>
  <si>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</si>
  <si>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</si>
  <si>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</si>
  <si>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</si>
  <si>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</si>
  <si>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</si>
  <si>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</si>
  <si>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</si>
  <si>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</si>
  <si>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</si>
  <si>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</si>
  <si>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</si>
  <si>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</si>
  <si>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</si>
  <si>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</si>
  <si>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</si>
  <si>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</si>
  <si>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</si>
  <si>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</si>
  <si>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</si>
  <si>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</si>
  <si>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</si>
  <si>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</si>
  <si>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</si>
  <si>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</si>
  <si>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</si>
  <si>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</si>
  <si>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</si>
  <si>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</si>
  <si>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</si>
  <si>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</si>
  <si>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</si>
  <si>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</si>
  <si>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</si>
  <si>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</si>
  <si>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</si>
  <si>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</si>
  <si>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</si>
  <si>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</si>
  <si>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</si>
  <si>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</si>
  <si>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</si>
  <si>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</si>
  <si>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</si>
  <si>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</si>
  <si>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</si>
  <si>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</si>
  <si>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</si>
  <si>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</si>
  <si>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</si>
  <si>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</si>
  <si>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</si>
  <si>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</si>
  <si>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</si>
  <si>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</si>
  <si>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</si>
  <si>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</si>
  <si>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</si>
  <si>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</si>
  <si>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</si>
  <si>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</si>
  <si>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</si>
  <si>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</si>
  <si>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</si>
  <si>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</si>
  <si>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</si>
  <si>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</si>
  <si>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</si>
  <si>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</si>
  <si>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</si>
  <si>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</si>
  <si>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</si>
  <si>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</si>
  <si>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</si>
  <si>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</si>
  <si>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</si>
  <si>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</si>
  <si>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</si>
  <si>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</si>
  <si>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</si>
  <si>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</si>
  <si>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</si>
  <si>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</si>
  <si>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</si>
  <si>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</si>
  <si>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</si>
  <si>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</si>
  <si>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</si>
  <si>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</si>
  <si>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</si>
  <si>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</si>
  <si>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</si>
  <si>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</si>
  <si>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</si>
  <si>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</si>
  <si>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</si>
  <si>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</si>
  <si>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</si>
  <si>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</si>
  <si>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</si>
  <si>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</si>
  <si>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</si>
  <si>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</si>
  <si>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</si>
  <si>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</si>
  <si>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</si>
  <si>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</si>
  <si>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</si>
  <si>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</si>
  <si>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</si>
  <si>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</si>
  <si>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</si>
  <si>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</si>
  <si>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</si>
  <si>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</si>
  <si>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</si>
  <si>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</si>
  <si>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</si>
  <si>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</si>
  <si>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</si>
  <si>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</si>
  <si>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</si>
  <si>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</si>
  <si>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</si>
  <si>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</si>
  <si>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</si>
  <si>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</si>
  <si>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</si>
  <si>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</si>
  <si>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</si>
  <si>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</si>
  <si>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</si>
  <si>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</si>
  <si>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</si>
  <si>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</si>
  <si>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</si>
  <si>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</si>
  <si>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</si>
  <si>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</si>
  <si>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</si>
  <si>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</si>
  <si>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</si>
  <si>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</si>
  <si>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</si>
  <si>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</si>
  <si>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</si>
  <si>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</si>
  <si>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</si>
  <si>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</si>
  <si>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</si>
  <si>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</si>
  <si>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</si>
  <si>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</si>
  <si>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</si>
  <si>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</si>
  <si>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</si>
  <si>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</si>
  <si>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</si>
  <si>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</si>
  <si>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</si>
  <si>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</si>
  <si>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</si>
  <si>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</si>
  <si>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</si>
  <si>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</si>
  <si>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</si>
  <si>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</si>
  <si>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</si>
  <si>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</si>
  <si>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</si>
  <si>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</si>
  <si>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</si>
  <si>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</si>
  <si>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</si>
  <si>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</si>
  <si>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</si>
  <si>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</si>
  <si>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</si>
  <si>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</si>
  <si>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</si>
  <si>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</si>
  <si>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</si>
  <si>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</si>
  <si>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</si>
  <si>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</si>
  <si>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</si>
  <si>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</si>
  <si>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</si>
  <si>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</si>
  <si>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</si>
  <si>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</si>
  <si>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</si>
  <si>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</si>
  <si>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</si>
  <si>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</si>
  <si>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</si>
  <si>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</si>
  <si>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</si>
  <si>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</si>
  <si>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</si>
  <si>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</si>
  <si>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</si>
  <si>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</si>
  <si>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</si>
  <si>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</si>
  <si>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</si>
  <si>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</si>
  <si>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</si>
  <si>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</si>
  <si>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</si>
  <si>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</si>
  <si>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</si>
  <si>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</si>
  <si>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</si>
  <si>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</si>
  <si>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</si>
  <si>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</si>
  <si>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</si>
  <si>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</si>
  <si>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</si>
  <si>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</si>
  <si>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</si>
  <si>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</si>
  <si>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</si>
  <si>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</si>
  <si>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</si>
  <si>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</si>
  <si>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</si>
  <si>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</si>
  <si>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</si>
  <si>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</si>
  <si>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</si>
  <si>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</si>
  <si>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</si>
  <si>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</si>
  <si>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</si>
  <si>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</si>
  <si>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</si>
  <si>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</si>
  <si>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</si>
  <si>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</si>
  <si>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</si>
  <si>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</si>
  <si>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</si>
  <si>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</si>
  <si>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</si>
  <si>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</si>
  <si>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</si>
  <si>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</si>
  <si>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</si>
  <si>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</si>
  <si>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</si>
  <si>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</si>
  <si>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</si>
  <si>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</si>
  <si>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</si>
  <si>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</si>
  <si>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</si>
  <si>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</si>
  <si>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</si>
  <si>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</si>
  <si>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</si>
  <si>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</si>
  <si>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</si>
  <si>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</si>
  <si>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</si>
  <si>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</si>
  <si>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</si>
  <si>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</si>
  <si>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</si>
  <si>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</si>
  <si>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</si>
  <si>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</si>
  <si>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</si>
  <si>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</si>
  <si>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</si>
  <si>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</si>
  <si>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</si>
  <si>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</si>
  <si>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</si>
  <si>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</si>
  <si>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</si>
  <si>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</si>
  <si>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</si>
  <si>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</si>
  <si>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</si>
  <si>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</si>
  <si>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</si>
  <si>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</si>
  <si>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</si>
  <si>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</si>
  <si>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</si>
  <si>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</si>
  <si>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</si>
  <si>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</si>
  <si>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</si>
  <si>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</si>
  <si>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</si>
  <si>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</si>
  <si>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</si>
  <si>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</si>
  <si>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</si>
  <si>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</si>
  <si>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</si>
  <si>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</si>
  <si>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</si>
  <si>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</si>
  <si>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</si>
  <si>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</si>
  <si>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</si>
  <si>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</si>
  <si>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</si>
  <si>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</si>
  <si>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</si>
  <si>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</si>
  <si>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</si>
  <si>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</si>
  <si>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</si>
  <si>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</si>
  <si>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</si>
  <si>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</si>
  <si>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</si>
  <si>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</si>
  <si>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</si>
  <si>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</si>
  <si>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</si>
  <si>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</si>
  <si>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</si>
  <si>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</si>
  <si>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</si>
  <si>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</si>
  <si>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</si>
  <si>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</si>
  <si>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</si>
  <si>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</si>
  <si>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</si>
  <si>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</si>
  <si>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</si>
  <si>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</si>
  <si>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</si>
  <si>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</si>
  <si>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</si>
  <si>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</si>
  <si>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</si>
  <si>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</si>
  <si>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</si>
  <si>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</si>
  <si>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</si>
  <si>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</si>
  <si>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</si>
  <si>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</si>
  <si>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</si>
  <si>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</si>
  <si>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</si>
  <si>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</si>
  <si>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</si>
  <si>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</si>
  <si>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</si>
  <si>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</si>
  <si>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</si>
  <si>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</si>
  <si>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</si>
  <si>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</si>
  <si>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</si>
  <si>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</si>
  <si>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</si>
  <si>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</si>
  <si>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</si>
  <si>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</si>
  <si>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</si>
  <si>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</si>
  <si>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</si>
  <si>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</si>
  <si>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</si>
  <si>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</si>
  <si>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</si>
  <si>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</si>
  <si>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</si>
  <si>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</si>
  <si>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</si>
  <si>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</si>
  <si>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</si>
  <si>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</si>
  <si>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</si>
  <si>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</si>
  <si>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</si>
  <si>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</si>
  <si>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</si>
  <si>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</si>
  <si>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</si>
  <si>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</si>
  <si>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</si>
  <si>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</si>
  <si>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</si>
  <si>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</si>
  <si>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</si>
  <si>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</si>
  <si>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</si>
  <si>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</si>
  <si>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</si>
  <si>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</si>
  <si>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</si>
  <si>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</si>
  <si>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</si>
  <si>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</si>
  <si>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</si>
  <si>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</si>
  <si>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</si>
  <si>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</si>
  <si>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</si>
  <si>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</si>
  <si>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</si>
  <si>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</si>
  <si>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</si>
  <si>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</si>
  <si>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</si>
  <si>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</si>
  <si>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</si>
  <si>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</si>
  <si>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</si>
  <si>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</si>
  <si>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</si>
  <si>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</si>
  <si>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</si>
  <si>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</si>
  <si>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</si>
  <si>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</si>
  <si>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</si>
  <si>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</si>
  <si>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</si>
  <si>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</si>
  <si>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</si>
  <si>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</si>
  <si>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</si>
  <si>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</si>
  <si>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</si>
  <si>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</si>
  <si>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</si>
  <si>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</si>
  <si>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</si>
  <si>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</si>
  <si>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</si>
  <si>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</si>
  <si>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</si>
  <si>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</si>
  <si>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</si>
  <si>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</si>
  <si>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</si>
  <si>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</si>
  <si>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</si>
  <si>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</si>
  <si>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</si>
  <si>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</si>
  <si>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</si>
  <si>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</si>
  <si>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</si>
  <si>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</si>
  <si>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</si>
  <si>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</si>
  <si>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</si>
  <si>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</si>
  <si>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</si>
  <si>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</si>
  <si>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</si>
  <si>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</si>
  <si>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</si>
  <si>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</si>
  <si>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</si>
  <si>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</si>
  <si>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</si>
  <si>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</si>
  <si>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</si>
  <si>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</si>
  <si>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</si>
  <si>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</si>
  <si>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</si>
  <si>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</si>
  <si>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</si>
  <si>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</si>
  <si>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</si>
  <si>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</si>
  <si>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</si>
  <si>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</si>
  <si>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</si>
  <si>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</si>
  <si>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</si>
  <si>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</si>
  <si>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</si>
  <si>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</si>
  <si>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</si>
  <si>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</si>
  <si>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</si>
  <si>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</si>
  <si>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</si>
  <si>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</si>
  <si>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</si>
  <si>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</si>
  <si>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</si>
  <si>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</si>
  <si>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</si>
  <si>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</si>
  <si>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</si>
  <si>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</si>
  <si>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</si>
  <si>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</si>
  <si>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</si>
  <si>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</si>
  <si>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</si>
  <si>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</si>
  <si>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</si>
  <si>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</si>
  <si>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</si>
  <si>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</si>
  <si>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</si>
  <si>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</si>
  <si>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</si>
  <si>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</si>
  <si>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</si>
  <si>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</si>
  <si>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</si>
  <si>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</si>
  <si>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</si>
  <si>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</si>
  <si>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</si>
  <si>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</si>
  <si>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</si>
  <si>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</si>
  <si>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</si>
  <si>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</si>
  <si>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</si>
  <si>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</si>
  <si>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</si>
  <si>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</si>
  <si>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</si>
  <si>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</si>
  <si>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</si>
  <si>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</si>
  <si>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</si>
  <si>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</si>
  <si>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</si>
  <si>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</si>
  <si>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</si>
  <si>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</si>
  <si>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</si>
  <si>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</si>
  <si>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</si>
  <si>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</si>
  <si>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</si>
  <si>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</si>
  <si>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</si>
  <si>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</si>
  <si>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</si>
  <si>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</si>
  <si>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</si>
  <si>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</si>
  <si>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</si>
  <si>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</si>
  <si>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</si>
  <si>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</si>
  <si>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</si>
  <si>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</si>
  <si>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</si>
  <si>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</si>
  <si>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</si>
  <si>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</si>
  <si>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</si>
  <si>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</si>
  <si>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</si>
  <si>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</si>
  <si>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</si>
  <si>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</si>
  <si>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</si>
  <si>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</si>
  <si>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</si>
  <si>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</si>
  <si>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</si>
  <si>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</si>
  <si>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</si>
  <si>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</si>
  <si>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</si>
  <si>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</si>
  <si>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</si>
  <si>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</si>
  <si>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</si>
  <si>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</si>
  <si>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</si>
  <si>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</si>
  <si>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</si>
  <si>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</si>
  <si>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</si>
  <si>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</si>
  <si>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</si>
  <si>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</si>
  <si>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</si>
  <si>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</si>
  <si>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</si>
  <si>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</si>
  <si>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</si>
  <si>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</si>
  <si>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</si>
  <si>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</si>
  <si>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</si>
  <si>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</si>
  <si>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</si>
  <si>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</si>
  <si>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</si>
  <si>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</si>
  <si>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</si>
  <si>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</si>
  <si>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</si>
  <si>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</si>
  <si>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</si>
  <si>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</si>
  <si>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</si>
  <si>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</si>
  <si>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</si>
  <si>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</si>
  <si>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</si>
  <si>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</si>
  <si>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</si>
  <si>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</si>
  <si>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</si>
  <si>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</si>
  <si>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</si>
  <si>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</si>
  <si>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</si>
  <si>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</si>
  <si>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</si>
  <si>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</si>
  <si>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</si>
  <si>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</si>
  <si>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</si>
  <si>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</si>
  <si>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</si>
  <si>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</si>
  <si>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</si>
  <si>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</si>
  <si>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</si>
  <si>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</si>
  <si>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</si>
  <si>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</si>
  <si>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</si>
  <si>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</si>
  <si>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</si>
  <si>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</si>
  <si>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</si>
  <si>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</si>
  <si>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</si>
  <si>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</si>
  <si>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</si>
  <si>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</si>
  <si>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</si>
  <si>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</si>
  <si>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</si>
  <si>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</si>
  <si>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</si>
  <si>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</si>
  <si>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</si>
  <si>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</si>
  <si>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</si>
  <si>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</si>
  <si>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</si>
  <si>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</si>
  <si>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</si>
  <si>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</si>
  <si>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</si>
  <si>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</si>
  <si>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</si>
  <si>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</si>
  <si>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</si>
  <si>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</si>
  <si>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</si>
  <si>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</si>
  <si>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</si>
  <si>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</si>
  <si>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</si>
  <si>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</si>
  <si>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</si>
  <si>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</si>
  <si>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</si>
  <si>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</si>
  <si>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</si>
  <si>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</si>
  <si>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</si>
  <si>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</si>
  <si>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</si>
  <si>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</si>
  <si>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</si>
  <si>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</si>
  <si>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</si>
  <si>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</si>
  <si>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</si>
  <si>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</si>
  <si>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</si>
  <si>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</si>
  <si>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</si>
  <si>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</si>
  <si>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</si>
  <si>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</si>
  <si>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</si>
  <si>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</si>
  <si>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</si>
  <si>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</si>
  <si>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</si>
  <si>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</si>
  <si>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</si>
  <si>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</si>
  <si>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</si>
  <si>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</si>
  <si>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</si>
  <si>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</si>
  <si>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</si>
  <si>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</si>
  <si>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</si>
  <si>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</si>
  <si>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</si>
  <si>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</si>
  <si>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</si>
  <si>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</si>
  <si>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</si>
  <si>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</si>
  <si>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</si>
  <si>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</si>
  <si>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</si>
  <si>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</si>
  <si>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</si>
  <si>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</si>
  <si>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</si>
  <si>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</si>
  <si>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</si>
  <si>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</si>
  <si>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</si>
  <si>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</si>
  <si>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</si>
  <si>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</si>
  <si>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</si>
  <si>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</si>
  <si>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</si>
  <si>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</si>
  <si>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</si>
  <si>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</si>
  <si>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</si>
  <si>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</si>
  <si>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</si>
  <si>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</si>
  <si>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</si>
  <si>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</si>
  <si>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</si>
  <si>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</si>
  <si>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</si>
  <si>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</si>
  <si>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</si>
  <si>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</si>
  <si>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</si>
  <si>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</si>
  <si>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</si>
  <si>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</si>
  <si>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</si>
  <si>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</si>
  <si>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</si>
  <si>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</si>
  <si>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</si>
  <si>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</si>
  <si>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</si>
  <si>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</si>
  <si>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</si>
  <si>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</si>
  <si>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</si>
  <si>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</si>
  <si>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</si>
  <si>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</si>
  <si>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</si>
  <si>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</si>
  <si>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</si>
  <si>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</si>
  <si>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</si>
  <si>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</si>
  <si>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</si>
  <si>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</si>
  <si>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</si>
  <si>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</si>
  <si>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</si>
  <si>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</si>
  <si>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</si>
  <si>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</si>
  <si>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</si>
  <si>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</si>
  <si>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</si>
  <si>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</si>
  <si>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</si>
  <si>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</si>
  <si>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</si>
  <si>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</si>
  <si>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</si>
  <si>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</si>
  <si>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</si>
  <si>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</si>
  <si>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</si>
  <si>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</si>
  <si>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</si>
  <si>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</si>
  <si>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</si>
  <si>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</si>
  <si>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</si>
  <si>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</si>
  <si>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</si>
  <si>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</si>
  <si>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</si>
  <si>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</si>
  <si>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</si>
  <si>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</si>
  <si>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</si>
  <si>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</si>
  <si>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</si>
  <si>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</si>
  <si>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</si>
  <si>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</si>
  <si>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</si>
  <si>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</si>
  <si>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</si>
  <si>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</si>
  <si>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</si>
  <si>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</si>
  <si>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</si>
  <si>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</si>
  <si>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</si>
  <si>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</si>
  <si>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</si>
  <si>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</si>
  <si>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</si>
  <si>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</si>
  <si>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</si>
  <si>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</si>
  <si>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</si>
  <si>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</si>
  <si>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</si>
  <si>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</si>
  <si>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</si>
  <si>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</si>
  <si>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</si>
  <si>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</si>
  <si>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</si>
  <si>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</si>
  <si>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</si>
  <si>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</si>
  <si>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</si>
  <si>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</si>
  <si>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</si>
  <si>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</si>
  <si>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</si>
  <si>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</si>
  <si>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</si>
  <si>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</si>
  <si>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</si>
  <si>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</si>
  <si>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</si>
  <si>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</si>
  <si>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</si>
  <si>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</si>
  <si>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</si>
  <si>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</si>
  <si>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</si>
  <si>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</si>
  <si>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</si>
  <si>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</si>
  <si>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</si>
  <si>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</si>
  <si>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</si>
  <si>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</si>
  <si>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</si>
  <si>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</si>
  <si>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</si>
  <si>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</si>
  <si>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</si>
  <si>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</si>
  <si>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</si>
  <si>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</si>
  <si>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</si>
  <si>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</si>
  <si>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</si>
  <si>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</si>
  <si>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</si>
  <si>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</si>
  <si>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</si>
  <si>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</si>
  <si>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</si>
  <si>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</si>
  <si>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</si>
  <si>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</si>
  <si>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</si>
  <si>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</si>
  <si>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</si>
  <si>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</si>
  <si>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</si>
  <si>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</si>
  <si>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</si>
  <si>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</si>
  <si>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</si>
  <si>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</si>
  <si>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</si>
  <si>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</si>
  <si>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</si>
  <si>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</si>
  <si>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</si>
  <si>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</si>
  <si>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</si>
  <si>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</si>
  <si>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</si>
  <si>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</si>
  <si>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</si>
  <si>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</si>
  <si>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</si>
  <si>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</si>
  <si>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</si>
  <si>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</si>
  <si>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</si>
  <si>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</si>
  <si>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</si>
  <si>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</si>
  <si>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</si>
  <si>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</si>
  <si>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</si>
  <si>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</si>
  <si>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</si>
  <si>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</si>
  <si>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</si>
  <si>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</si>
  <si>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</si>
  <si>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</si>
  <si>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</si>
  <si>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</si>
  <si>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</si>
  <si>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</si>
  <si>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</si>
  <si>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</si>
  <si>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</si>
  <si>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</si>
  <si>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</si>
  <si>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</si>
  <si>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</si>
  <si>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</si>
  <si>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</si>
  <si>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</si>
  <si>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</si>
  <si>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</si>
  <si>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</si>
  <si>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</si>
  <si>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</si>
  <si>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</si>
  <si>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</si>
  <si>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</si>
  <si>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</si>
  <si>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</si>
  <si>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</si>
  <si>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</si>
  <si>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</si>
  <si>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</si>
  <si>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</si>
  <si>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</si>
  <si>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</si>
  <si>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</si>
  <si>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</si>
  <si>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</si>
  <si>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</si>
  <si>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</si>
  <si>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</si>
  <si>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</si>
  <si>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</si>
  <si>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</si>
  <si>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</si>
  <si>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</si>
  <si>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</si>
  <si>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</si>
  <si>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</si>
  <si>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</si>
  <si>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</si>
  <si>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</si>
  <si>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</si>
  <si>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</si>
  <si>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</si>
  <si>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</si>
  <si>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</si>
  <si>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</si>
  <si>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</si>
  <si>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</si>
  <si>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</si>
  <si>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</si>
  <si>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</si>
  <si>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</si>
  <si>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</si>
  <si>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</si>
  <si>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</si>
  <si>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</si>
  <si>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</si>
  <si>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</si>
  <si>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</si>
  <si>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</si>
  <si>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</si>
  <si>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</si>
  <si>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</si>
  <si>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</si>
  <si>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</si>
  <si>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</si>
  <si>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</si>
  <si>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</si>
  <si>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</si>
  <si>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</si>
  <si>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</si>
  <si>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</si>
  <si>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</si>
  <si>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</si>
  <si>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</si>
  <si>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</si>
  <si>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</si>
  <si>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</si>
  <si>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</si>
  <si>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</si>
  <si>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</si>
  <si>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</si>
  <si>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</si>
  <si>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</si>
  <si>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</si>
  <si>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</si>
  <si>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</si>
  <si>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</si>
  <si>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</si>
  <si>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</si>
  <si>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</si>
  <si>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</si>
  <si>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</si>
  <si>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</si>
  <si>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</si>
  <si>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</si>
  <si>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</si>
  <si>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</si>
  <si>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</si>
  <si>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</si>
  <si>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</si>
  <si>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</si>
  <si>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</si>
  <si>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</si>
  <si>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</si>
  <si>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</si>
  <si>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</si>
  <si>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</si>
  <si>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</si>
  <si>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</si>
  <si>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</si>
  <si>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</si>
  <si>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</si>
  <si>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</si>
  <si>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</si>
  <si>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</si>
  <si>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</si>
  <si>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</si>
  <si>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</si>
  <si>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</si>
  <si>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</si>
  <si>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</si>
  <si>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</si>
  <si>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</si>
  <si>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</si>
  <si>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</si>
  <si>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</si>
  <si>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</si>
  <si>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</si>
  <si>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</si>
  <si>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</si>
  <si>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</si>
  <si>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</si>
  <si>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</si>
  <si>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</si>
  <si>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</si>
  <si>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</si>
  <si>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</si>
  <si>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</si>
  <si>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</si>
  <si>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</si>
  <si>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</si>
  <si>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</si>
  <si>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</si>
  <si>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</si>
  <si>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</si>
  <si>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</si>
  <si>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</si>
  <si>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</si>
  <si>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</si>
  <si>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</si>
  <si>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</si>
  <si>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</si>
  <si>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</si>
  <si>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</si>
  <si>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</si>
  <si>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</si>
  <si>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</si>
  <si>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</si>
  <si>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</si>
  <si>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</si>
  <si>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</si>
  <si>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</si>
  <si>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</si>
  <si>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</si>
  <si>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</si>
  <si>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</si>
  <si>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</si>
  <si>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</si>
  <si>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</si>
  <si>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</si>
  <si>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</si>
  <si>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</si>
  <si>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</si>
  <si>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</si>
  <si>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</si>
  <si>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</si>
  <si>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</si>
  <si>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</si>
  <si>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</si>
  <si>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</si>
  <si>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</si>
  <si>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</si>
  <si>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</si>
  <si>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</si>
  <si>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</si>
  <si>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</si>
  <si>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</si>
  <si>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</si>
  <si>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</si>
  <si>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</si>
  <si>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</si>
  <si>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</si>
  <si>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</si>
  <si>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</si>
  <si>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</si>
  <si>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</si>
  <si>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</si>
  <si>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</si>
  <si>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</si>
  <si>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</si>
  <si>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</si>
  <si>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</si>
  <si>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</si>
  <si>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</si>
  <si>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</si>
  <si>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</si>
  <si>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</si>
  <si>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</si>
  <si>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</si>
  <si>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</si>
  <si>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</si>
  <si>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</si>
  <si>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</si>
  <si>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</si>
  <si>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</si>
  <si>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</si>
  <si>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</si>
  <si>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</si>
  <si>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</si>
  <si>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</si>
  <si>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</si>
  <si>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</si>
  <si>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</si>
  <si>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</si>
  <si>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</si>
  <si>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</si>
  <si>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</si>
  <si>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</si>
  <si>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</si>
  <si>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</si>
  <si>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</si>
  <si>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</si>
  <si>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</si>
  <si>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</si>
  <si>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</si>
  <si>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</si>
  <si>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</si>
  <si>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</si>
  <si>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</si>
  <si>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</si>
  <si>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</si>
  <si>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</si>
  <si>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</si>
  <si>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</si>
  <si>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</si>
  <si>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</si>
  <si>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</si>
  <si>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</si>
  <si>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</si>
  <si>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</si>
  <si>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</si>
  <si>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</si>
  <si>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</si>
  <si>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</si>
  <si>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</si>
  <si>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</si>
  <si>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</si>
  <si>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</si>
  <si>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</si>
  <si>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</si>
  <si>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</si>
  <si>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</si>
  <si>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</si>
  <si>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</si>
  <si>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</si>
  <si>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</si>
  <si>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</si>
  <si>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</si>
  <si>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</si>
  <si>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</si>
  <si>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</si>
  <si>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</si>
  <si>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</si>
  <si>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</si>
  <si>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</si>
  <si>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</si>
  <si>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</si>
  <si>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</si>
  <si>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</si>
  <si>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</si>
  <si>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</si>
  <si>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</si>
  <si>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</si>
  <si>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</si>
  <si>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</si>
  <si>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</si>
  <si>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</si>
  <si>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</si>
  <si>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</si>
  <si>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</si>
  <si>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</si>
  <si>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</si>
  <si>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</si>
  <si>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</si>
  <si>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</si>
  <si>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</si>
  <si>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</si>
  <si>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</si>
  <si>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</si>
  <si>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</si>
  <si>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</si>
  <si>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</si>
  <si>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</si>
  <si>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</si>
  <si>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</si>
  <si>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</si>
  <si>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</si>
  <si>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</si>
  <si>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</si>
  <si>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</si>
  <si>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</si>
  <si>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</si>
  <si>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</si>
  <si>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</si>
  <si>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</si>
  <si>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</si>
  <si>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</si>
  <si>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</si>
  <si>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</si>
  <si>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</si>
  <si>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</si>
  <si>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</si>
  <si>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</si>
  <si>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</si>
  <si>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</si>
  <si>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</si>
  <si>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</si>
  <si>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</si>
  <si>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</si>
  <si>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</si>
  <si>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</si>
  <si>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</si>
  <si>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</si>
  <si>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</si>
  <si>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</si>
  <si>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</si>
  <si>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</si>
  <si>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</si>
  <si>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</si>
  <si>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</si>
  <si>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</si>
  <si>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</si>
  <si>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</si>
  <si>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</si>
  <si>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</si>
  <si>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</si>
  <si>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</si>
  <si>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</si>
  <si>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</si>
  <si>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</si>
  <si>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</si>
  <si>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</si>
  <si>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</si>
  <si>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</si>
  <si>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</si>
  <si>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</si>
  <si>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</si>
  <si>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</si>
  <si>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</si>
  <si>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</si>
  <si>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</si>
  <si>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</si>
  <si>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</si>
  <si>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</si>
  <si>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</si>
  <si>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</si>
  <si>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</si>
  <si>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</si>
  <si>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</si>
  <si>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</si>
  <si>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</si>
  <si>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</si>
  <si>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</si>
  <si>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</si>
  <si>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</si>
  <si>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</si>
  <si>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</si>
  <si>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</si>
  <si>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</si>
  <si>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</si>
  <si>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</si>
  <si>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</si>
  <si>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</si>
  <si>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</si>
  <si>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</si>
  <si>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</si>
  <si>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</si>
  <si>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</si>
  <si>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</si>
  <si>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</si>
  <si>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</si>
  <si>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</si>
  <si>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</si>
  <si>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</si>
  <si>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</si>
  <si>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</si>
  <si>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</si>
  <si>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</si>
  <si>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</si>
  <si>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</si>
  <si>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</si>
  <si>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</si>
  <si>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</si>
  <si>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</si>
  <si>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</si>
  <si>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</si>
  <si>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</si>
  <si>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</si>
  <si>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</si>
  <si>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</si>
  <si>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</si>
  <si>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</si>
  <si>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</si>
  <si>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</si>
  <si>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</si>
  <si>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</si>
  <si>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</si>
  <si>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</si>
  <si>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</si>
  <si>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</si>
  <si>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</si>
  <si>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</si>
  <si>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</si>
  <si>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</si>
  <si>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</si>
  <si>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</si>
  <si>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</si>
  <si>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</si>
  <si>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</si>
  <si>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</si>
  <si>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</si>
  <si>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</si>
  <si>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</si>
  <si>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</si>
  <si>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</si>
  <si>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</si>
  <si>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</si>
  <si>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</si>
  <si>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</si>
  <si>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</si>
  <si>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</si>
  <si>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</si>
  <si>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</si>
  <si>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</si>
  <si>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</si>
  <si>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</si>
  <si>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</si>
  <si>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</si>
  <si>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</si>
  <si>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</si>
  <si>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</si>
  <si>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</si>
  <si>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</si>
  <si>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</si>
  <si>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</si>
  <si>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</si>
  <si>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</si>
  <si>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</si>
  <si>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</si>
  <si>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</si>
  <si>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</si>
  <si>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</si>
  <si>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</si>
  <si>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</si>
  <si>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</si>
  <si>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</si>
  <si>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</si>
  <si>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</si>
  <si>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</si>
  <si>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</si>
  <si>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</si>
  <si>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</si>
  <si>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</si>
  <si>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</si>
  <si>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</si>
  <si>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</si>
  <si>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</si>
  <si>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</si>
  <si>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</si>
  <si>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</si>
  <si>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</si>
  <si>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</si>
  <si>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</si>
  <si>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</si>
  <si>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</si>
  <si>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</si>
  <si>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</si>
  <si>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</si>
  <si>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</si>
  <si>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</si>
  <si>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</si>
  <si>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</si>
  <si>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</si>
  <si>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</si>
  <si>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</si>
  <si>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</si>
  <si>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</si>
  <si>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</si>
  <si>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</si>
  <si>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</si>
  <si>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</si>
  <si>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</si>
  <si>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</si>
  <si>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</si>
  <si>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</si>
  <si>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</si>
  <si>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</si>
  <si>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</si>
  <si>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</si>
  <si>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</si>
  <si>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</si>
  <si>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</si>
  <si>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</si>
  <si>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</si>
  <si>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</si>
  <si>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</si>
  <si>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</si>
  <si>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</si>
  <si>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</si>
  <si>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</si>
  <si>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</si>
  <si>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</si>
  <si>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</si>
  <si>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</si>
  <si>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</si>
  <si>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</si>
  <si>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</si>
  <si>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</si>
  <si>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</si>
  <si>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</si>
  <si>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</si>
  <si>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</si>
  <si>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</si>
  <si>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</si>
  <si>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</si>
  <si>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</si>
  <si>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</si>
  <si>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</si>
  <si>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</si>
  <si>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</si>
  <si>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</si>
  <si>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</si>
  <si>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</si>
  <si>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</si>
  <si>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</si>
  <si>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</si>
  <si>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</si>
  <si>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</si>
  <si>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</si>
  <si>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</si>
  <si>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</si>
  <si>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</si>
  <si>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</si>
  <si>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</si>
  <si>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</si>
  <si>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</si>
  <si>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</si>
  <si>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</si>
  <si>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</si>
  <si>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</si>
  <si>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</si>
  <si>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</si>
  <si>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</si>
  <si>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</si>
  <si>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</si>
  <si>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</si>
  <si>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</si>
  <si>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</si>
  <si>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</si>
  <si>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</si>
  <si>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</si>
  <si>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</si>
  <si>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</si>
  <si>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</si>
  <si>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</si>
  <si>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</si>
  <si>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</si>
  <si>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</si>
  <si>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</si>
  <si>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</si>
  <si>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</si>
  <si>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</si>
  <si>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</si>
  <si>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</si>
  <si>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</si>
  <si>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</si>
  <si>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</si>
  <si>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</si>
  <si>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</si>
  <si>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</si>
  <si>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</si>
  <si>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</si>
  <si>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</si>
  <si>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</si>
  <si>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</si>
  <si>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</si>
  <si>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</si>
  <si>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</si>
  <si>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</si>
  <si>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</si>
  <si>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</si>
  <si>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</si>
  <si>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</si>
  <si>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</si>
  <si>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</si>
  <si>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</si>
  <si>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</si>
  <si>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</si>
  <si>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</si>
  <si>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</si>
  <si>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</si>
  <si>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</si>
  <si>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</si>
  <si>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</si>
  <si>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</si>
  <si>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</si>
  <si>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</si>
  <si>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</si>
  <si>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</si>
  <si>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</si>
  <si>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</si>
  <si>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</si>
  <si>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</si>
  <si>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</si>
  <si>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</si>
  <si>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</si>
  <si>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</si>
  <si>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</si>
  <si>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</si>
  <si>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</si>
  <si>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</si>
  <si>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</si>
  <si>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</si>
  <si>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</si>
  <si>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</si>
  <si>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</si>
  <si>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</si>
  <si>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</si>
  <si>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</si>
  <si>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</si>
  <si>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</si>
  <si>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</si>
  <si>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</si>
  <si>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</si>
  <si>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</si>
  <si>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</si>
  <si>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</si>
  <si>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</si>
  <si>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</si>
  <si>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</si>
  <si>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</si>
  <si>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</si>
  <si>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</si>
  <si>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</si>
  <si>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</si>
  <si>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</si>
  <si>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</si>
  <si>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</si>
  <si>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</si>
  <si>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</si>
  <si>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</si>
  <si>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</si>
  <si>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</si>
  <si>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</si>
  <si>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</si>
  <si>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</si>
  <si>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</si>
  <si>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</si>
  <si>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</si>
  <si>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</si>
  <si>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</si>
  <si>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</si>
  <si>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</si>
  <si>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</si>
  <si>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</si>
  <si>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</si>
  <si>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</si>
  <si>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</si>
  <si>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</si>
  <si>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</si>
  <si>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</si>
  <si>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</si>
  <si>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</si>
  <si>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</si>
  <si>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</si>
  <si>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</si>
  <si>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</si>
  <si>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</si>
  <si>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</si>
  <si>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</si>
  <si>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</si>
  <si>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</si>
  <si>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</si>
  <si>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</si>
  <si>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</si>
  <si>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</si>
  <si>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</si>
  <si>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</si>
  <si>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</si>
  <si>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</si>
  <si>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</si>
  <si>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</si>
  <si>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</si>
  <si>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</si>
  <si>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</si>
  <si>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</si>
  <si>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</si>
  <si>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</si>
  <si>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</si>
  <si>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</si>
  <si>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</si>
  <si>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</si>
  <si>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</si>
  <si>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</si>
  <si>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</si>
  <si>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</si>
  <si>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</si>
  <si>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</si>
  <si>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</si>
  <si>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</si>
  <si>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</si>
  <si>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</si>
  <si>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</si>
  <si>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</si>
  <si>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</si>
  <si>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</si>
  <si>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</si>
  <si>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</si>
  <si>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</si>
  <si>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</si>
  <si>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</si>
  <si>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</si>
  <si>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</si>
  <si>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</si>
  <si>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</si>
  <si>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</si>
  <si>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</si>
  <si>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</si>
  <si>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</si>
  <si>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</si>
  <si>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</si>
  <si>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</si>
  <si>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</si>
  <si>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</si>
  <si>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</si>
  <si>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</si>
  <si>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</si>
  <si>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</si>
  <si>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</si>
  <si>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</si>
  <si>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</si>
  <si>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</si>
  <si>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</si>
  <si>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</si>
  <si>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</si>
  <si>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</si>
  <si>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</si>
  <si>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</si>
  <si>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</si>
  <si>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</si>
  <si>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</si>
  <si>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</si>
  <si>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</si>
  <si>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</si>
  <si>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</si>
  <si>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</si>
  <si>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</si>
  <si>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</si>
  <si>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</si>
  <si>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</si>
  <si>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</si>
  <si>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</si>
  <si>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</si>
  <si>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</si>
  <si>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</si>
  <si>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</si>
  <si>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</si>
  <si>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</si>
  <si>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</si>
  <si>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</si>
  <si>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</si>
  <si>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</si>
  <si>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</si>
  <si>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</si>
  <si>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</si>
  <si>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</si>
  <si>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</si>
  <si>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</si>
  <si>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</si>
  <si>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</si>
  <si>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</si>
  <si>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</si>
  <si>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</si>
  <si>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</si>
  <si>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</si>
  <si>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</si>
  <si>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</si>
  <si>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</si>
  <si>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</si>
  <si>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</si>
  <si>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</si>
  <si>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</si>
  <si>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</si>
  <si>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</si>
  <si>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</si>
  <si>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</si>
  <si>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</si>
  <si>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</si>
  <si>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</si>
  <si>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</si>
  <si>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</si>
  <si>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</si>
  <si>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</si>
  <si>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</si>
  <si>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</si>
  <si>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</si>
  <si>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</si>
  <si>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</si>
  <si>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</si>
  <si>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</si>
  <si>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</si>
  <si>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</si>
  <si>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</si>
  <si>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</si>
  <si>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</si>
  <si>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</si>
  <si>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</si>
  <si>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</si>
  <si>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</si>
  <si>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</si>
  <si>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</si>
  <si>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</si>
  <si>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</si>
  <si>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</si>
  <si>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</si>
  <si>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</si>
  <si>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</si>
  <si>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</si>
  <si>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</si>
  <si>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</si>
  <si>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</si>
  <si>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</si>
  <si>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</si>
  <si>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</si>
  <si>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</si>
  <si>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</si>
  <si>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</si>
  <si>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</si>
  <si>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</si>
  <si>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</si>
  <si>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</si>
  <si>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</si>
  <si>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</si>
  <si>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</si>
  <si>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</si>
  <si>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</si>
  <si>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</si>
  <si>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</si>
  <si>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</si>
  <si>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</si>
  <si>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</si>
  <si>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</si>
  <si>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</si>
  <si>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</si>
  <si>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</si>
  <si>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</si>
  <si>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</si>
  <si>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</si>
  <si>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</si>
  <si>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</si>
  <si>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</si>
  <si>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</si>
  <si>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</si>
  <si>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</si>
  <si>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</si>
  <si>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</si>
  <si>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</si>
  <si>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</si>
  <si>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</si>
  <si>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</si>
  <si>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</si>
  <si>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</si>
  <si>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</si>
  <si>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</si>
  <si>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</si>
  <si>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</si>
  <si>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</si>
  <si>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</si>
  <si>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</si>
  <si>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</si>
  <si>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</si>
  <si>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</si>
  <si>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</si>
  <si>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</si>
  <si>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</si>
  <si>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</si>
  <si>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</si>
  <si>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</si>
  <si>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</si>
  <si>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</si>
  <si>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</si>
  <si>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</si>
  <si>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</si>
  <si>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</si>
  <si>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</si>
  <si>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</si>
  <si>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</si>
  <si>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</si>
  <si>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</si>
  <si>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</si>
  <si>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</si>
  <si>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</si>
  <si>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</si>
  <si>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</si>
  <si>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</si>
  <si>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</si>
  <si>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</si>
  <si>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</si>
  <si>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</si>
  <si>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</si>
  <si>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</si>
  <si>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</si>
  <si>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</si>
  <si>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</si>
  <si>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</si>
  <si>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</si>
  <si>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</si>
  <si>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</si>
  <si>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</si>
  <si>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</si>
  <si>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</si>
  <si>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</si>
  <si>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</si>
  <si>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</si>
  <si>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</si>
  <si>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</si>
  <si>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</si>
  <si>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</si>
  <si>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</si>
  <si>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</si>
  <si>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</si>
  <si>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</si>
  <si>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</si>
  <si>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</si>
  <si>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</si>
  <si>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</si>
  <si>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</si>
  <si>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</si>
  <si>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</si>
  <si>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</si>
  <si>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</si>
  <si>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</si>
  <si>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</si>
  <si>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</si>
  <si>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</si>
  <si>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</si>
  <si>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</si>
  <si>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</si>
  <si>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</si>
  <si>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</si>
  <si>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</si>
  <si>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</si>
  <si>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</si>
  <si>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</si>
  <si>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</si>
  <si>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</si>
  <si>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</si>
  <si>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</si>
  <si>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</si>
  <si>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</si>
  <si>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</si>
  <si>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</si>
  <si>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</si>
  <si>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</si>
  <si>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</si>
  <si>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</si>
  <si>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</si>
  <si>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</si>
  <si>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</si>
  <si>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</si>
  <si>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</si>
  <si>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</si>
  <si>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</si>
  <si>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</si>
  <si>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</si>
  <si>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</si>
  <si>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</si>
  <si>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</si>
  <si>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</si>
  <si>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</si>
  <si>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</si>
  <si>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</si>
  <si>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</si>
  <si>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</si>
  <si>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</si>
  <si>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</si>
  <si>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</si>
  <si>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</si>
  <si>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</si>
  <si>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</si>
  <si>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</si>
  <si>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</si>
  <si>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</si>
  <si>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</si>
  <si>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</si>
  <si>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</si>
  <si>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</si>
  <si>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</si>
  <si>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</si>
  <si>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</si>
  <si>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</si>
  <si>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</si>
  <si>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</si>
  <si>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</si>
  <si>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</si>
  <si>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</si>
  <si>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</si>
  <si>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</si>
  <si>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</si>
  <si>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</si>
  <si>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</si>
  <si>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</si>
  <si>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</si>
  <si>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</si>
  <si>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</si>
  <si>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</si>
  <si>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</si>
  <si>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</si>
  <si>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</si>
  <si>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</si>
  <si>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</si>
  <si>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</si>
  <si>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</si>
  <si>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</si>
  <si>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</si>
  <si>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</si>
  <si>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</si>
  <si>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</si>
  <si>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</si>
  <si>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</si>
  <si>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</si>
  <si>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</si>
  <si>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</si>
  <si>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</si>
  <si>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</si>
  <si>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</si>
  <si>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</si>
  <si>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</si>
  <si>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</si>
  <si>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</si>
  <si>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</si>
  <si>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</si>
  <si>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</si>
  <si>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</si>
  <si>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</si>
  <si>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</si>
  <si>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</si>
  <si>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</si>
  <si>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</si>
  <si>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</si>
  <si>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</si>
  <si>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</si>
  <si>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</si>
  <si>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</si>
  <si>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</si>
  <si>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</si>
  <si>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</si>
  <si>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</si>
  <si>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</si>
  <si>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</si>
  <si>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</si>
  <si>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</si>
  <si>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</si>
  <si>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</si>
  <si>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</si>
  <si>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</si>
  <si>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</si>
  <si>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</si>
  <si>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</si>
  <si>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</si>
  <si>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</si>
  <si>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</si>
  <si>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</si>
  <si>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</si>
  <si>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</si>
  <si>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</si>
  <si>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</si>
  <si>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</si>
  <si>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</si>
  <si>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</si>
  <si>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</si>
  <si>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</si>
  <si>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</si>
  <si>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</si>
  <si>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</si>
  <si>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</si>
  <si>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</si>
  <si>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</si>
  <si>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</si>
  <si>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</si>
  <si>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</si>
  <si>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</si>
  <si>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</si>
  <si>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</si>
  <si>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</si>
  <si>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</si>
  <si>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</si>
  <si>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</si>
  <si>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</si>
  <si>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</si>
  <si>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</si>
  <si>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</si>
  <si>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</si>
  <si>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</si>
  <si>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</si>
  <si>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</si>
  <si>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</si>
  <si>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</si>
  <si>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</si>
  <si>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</si>
  <si>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</si>
  <si>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</si>
  <si>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</si>
  <si>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</si>
  <si>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</si>
  <si>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</si>
  <si>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</si>
  <si>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</si>
  <si>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</si>
  <si>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</si>
  <si>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</si>
  <si>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</si>
  <si>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</si>
  <si>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</si>
  <si>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</si>
  <si>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</si>
  <si>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</si>
  <si>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</si>
  <si>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</si>
  <si>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</si>
  <si>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</si>
  <si>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</si>
  <si>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</si>
  <si>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</si>
  <si>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</si>
  <si>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</si>
  <si>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</si>
  <si>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</si>
  <si>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</si>
  <si>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</si>
  <si>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</si>
  <si>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</si>
  <si>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</si>
  <si>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</si>
  <si>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</si>
  <si>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</si>
  <si>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</si>
  <si>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</si>
  <si>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</si>
  <si>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</si>
  <si>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</si>
  <si>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</si>
  <si>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</si>
  <si>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</si>
  <si>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</si>
  <si>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</si>
  <si>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</si>
  <si>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</si>
  <si>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</si>
  <si>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</si>
  <si>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</si>
  <si>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</si>
  <si>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</si>
  <si>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</si>
  <si>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</si>
  <si>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</si>
  <si>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</si>
  <si>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</si>
  <si>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</si>
  <si>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</si>
  <si>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</si>
  <si>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</si>
  <si>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</si>
  <si>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</si>
  <si>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</si>
  <si>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</si>
  <si>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</si>
  <si>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</si>
  <si>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</si>
  <si>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</si>
  <si>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</si>
  <si>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</si>
  <si>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</si>
  <si>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</si>
  <si>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</si>
  <si>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</si>
  <si>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</si>
  <si>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</si>
  <si>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</si>
  <si>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</si>
  <si>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</si>
  <si>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</si>
  <si>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</si>
  <si>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</si>
  <si>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</si>
  <si>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</si>
  <si>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</si>
  <si>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</si>
  <si>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</si>
  <si>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</si>
  <si>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</si>
  <si>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</si>
  <si>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</si>
  <si>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</si>
  <si>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</si>
  <si>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</si>
  <si>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</si>
  <si>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</si>
  <si>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</si>
  <si>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</si>
  <si>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</si>
  <si>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</si>
  <si>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</si>
  <si>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</si>
  <si>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</si>
  <si>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</si>
  <si>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</si>
  <si>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</si>
  <si>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</si>
  <si>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</si>
  <si>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</si>
  <si>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</si>
  <si>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</si>
  <si>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</si>
  <si>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</si>
  <si>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</si>
  <si>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</si>
  <si>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</si>
  <si>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</si>
  <si>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</si>
  <si>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</si>
  <si>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</si>
  <si>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</si>
  <si>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</si>
  <si>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</si>
  <si>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</si>
  <si>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</si>
  <si>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</si>
  <si>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</si>
  <si>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</si>
  <si>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</si>
  <si>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</si>
  <si>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</si>
  <si>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</si>
  <si>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</si>
  <si>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</si>
  <si>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</si>
  <si>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</si>
  <si>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</si>
  <si>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</si>
  <si>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</si>
  <si>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</si>
  <si>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</si>
  <si>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</si>
  <si>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</si>
  <si>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</si>
  <si>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</si>
  <si>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</si>
  <si>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</si>
  <si>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</si>
  <si>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</si>
  <si>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</si>
  <si>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</si>
  <si>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</si>
  <si>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</si>
  <si>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</si>
  <si>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</si>
  <si>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</si>
  <si>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</si>
  <si>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</si>
  <si>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</si>
  <si>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</si>
  <si>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</si>
  <si>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</si>
  <si>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</si>
  <si>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</si>
  <si>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</si>
  <si>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</si>
  <si>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</si>
  <si>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</si>
  <si>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</si>
  <si>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</si>
  <si>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</si>
  <si>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</si>
  <si>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</si>
  <si>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</si>
  <si>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</si>
  <si>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</si>
  <si>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</si>
  <si>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</si>
  <si>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</si>
  <si>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</si>
  <si>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</si>
  <si>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</si>
  <si>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</si>
  <si>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</si>
  <si>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</si>
  <si>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</si>
  <si>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</si>
  <si>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</si>
  <si>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</si>
  <si>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</si>
  <si>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</si>
  <si>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</si>
  <si>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</si>
  <si>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</si>
  <si>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</si>
  <si>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</si>
  <si>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</si>
  <si>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</si>
  <si>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</si>
  <si>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</si>
  <si>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</si>
  <si>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</si>
  <si>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</si>
  <si>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</si>
  <si>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</si>
  <si>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</si>
  <si>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</si>
  <si>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</si>
  <si>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</si>
  <si>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</si>
  <si>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</si>
  <si>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</si>
  <si>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</si>
  <si>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</si>
  <si>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</si>
  <si>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</si>
  <si>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</si>
  <si>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</si>
  <si>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</si>
  <si>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</si>
  <si>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</si>
  <si>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</si>
  <si>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</si>
  <si>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</si>
  <si>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</si>
  <si>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</si>
  <si>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</si>
  <si>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</si>
  <si>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</si>
  <si>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</si>
  <si>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</si>
  <si>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</si>
  <si>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</si>
  <si>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</si>
  <si>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</si>
  <si>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</si>
  <si>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</si>
  <si>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</si>
  <si>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</si>
  <si>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</si>
  <si>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</si>
  <si>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</si>
  <si>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</si>
  <si>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</si>
  <si>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</si>
  <si>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</si>
  <si>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</si>
  <si>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</si>
  <si>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</si>
  <si>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</si>
  <si>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</si>
  <si>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</si>
  <si>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</si>
  <si>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</si>
  <si>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</si>
  <si>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</si>
  <si>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</si>
  <si>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</si>
  <si>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</si>
  <si>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</si>
  <si>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</si>
  <si>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</si>
  <si>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</si>
  <si>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</si>
  <si>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</si>
  <si>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</si>
  <si>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</si>
  <si>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</si>
  <si>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</si>
  <si>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</si>
  <si>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</si>
  <si>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</si>
  <si>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</si>
  <si>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</si>
  <si>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</si>
  <si>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</si>
  <si>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</si>
  <si>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</si>
  <si>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</si>
  <si>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</si>
  <si>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</si>
  <si>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</si>
  <si>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</si>
  <si>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</si>
  <si>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</si>
  <si>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</si>
  <si>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</si>
  <si>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</si>
  <si>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</si>
  <si>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</si>
  <si>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</si>
  <si>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</si>
  <si>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</si>
  <si>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</si>
  <si>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</si>
  <si>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</si>
  <si>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</si>
  <si>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</si>
  <si>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</si>
  <si>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</si>
  <si>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</si>
  <si>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</si>
  <si>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</si>
  <si>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</si>
  <si>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</si>
  <si>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</si>
  <si>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</si>
  <si>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</si>
  <si>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</si>
  <si>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</si>
  <si>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</si>
  <si>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</si>
  <si>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</si>
  <si>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</si>
  <si>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</si>
  <si>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</si>
  <si>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</si>
  <si>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</si>
  <si>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</si>
  <si>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</si>
  <si>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</si>
  <si>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</si>
  <si>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</si>
  <si>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</si>
  <si>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</si>
  <si>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</si>
  <si>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</si>
  <si>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</si>
  <si>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</si>
  <si>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</si>
  <si>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</si>
  <si>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</si>
  <si>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</si>
  <si>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</si>
  <si>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</si>
  <si>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</si>
  <si>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</si>
  <si>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</si>
  <si>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</si>
  <si>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</si>
  <si>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</si>
  <si>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</si>
  <si>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</si>
  <si>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</si>
  <si>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</si>
  <si>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</si>
  <si>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</si>
  <si>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</si>
  <si>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</si>
  <si>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</si>
  <si>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</si>
  <si>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</si>
  <si>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</si>
  <si>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</si>
  <si>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</si>
  <si>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</si>
  <si>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</si>
  <si>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</si>
  <si>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</si>
  <si>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</si>
  <si>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</si>
  <si>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</si>
  <si>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</si>
  <si>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</si>
  <si>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</si>
  <si>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</si>
  <si>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</si>
  <si>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</si>
  <si>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</si>
  <si>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</si>
  <si>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</si>
  <si>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</si>
  <si>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</si>
  <si>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</si>
  <si>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</si>
  <si>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</si>
  <si>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</si>
  <si>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</si>
  <si>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</si>
  <si>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</si>
  <si>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</si>
  <si>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</si>
  <si>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</si>
  <si>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</si>
  <si>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</si>
  <si>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</si>
  <si>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</si>
  <si>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</si>
  <si>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</si>
  <si>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</si>
  <si>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</si>
  <si>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</si>
  <si>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</si>
  <si>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</si>
  <si>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</si>
  <si>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</si>
  <si>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</si>
  <si>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</si>
  <si>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</si>
  <si>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</si>
  <si>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</si>
  <si>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</si>
  <si>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</si>
  <si>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</si>
  <si>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</si>
  <si>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</si>
  <si>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</si>
  <si>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</si>
  <si>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</si>
  <si>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</si>
  <si>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</si>
  <si>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</si>
  <si>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</si>
  <si>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</si>
  <si>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</si>
  <si>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</si>
  <si>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</si>
  <si>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</si>
  <si>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</si>
  <si>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</si>
  <si>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</si>
  <si>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</si>
  <si>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</si>
  <si>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</si>
  <si>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</si>
  <si>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</si>
  <si>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</si>
  <si>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</si>
  <si>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</si>
  <si>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</si>
  <si>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</si>
  <si>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</si>
  <si>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</si>
  <si>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</si>
  <si>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</si>
  <si>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</si>
  <si>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</si>
  <si>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</si>
  <si>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</si>
  <si>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</si>
  <si>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</si>
  <si>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</si>
  <si>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</si>
  <si>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</si>
  <si>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</si>
  <si>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</si>
  <si>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</si>
  <si>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</si>
  <si>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</si>
  <si>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</si>
  <si>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</si>
  <si>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</si>
  <si>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</si>
  <si>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</si>
  <si>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</si>
  <si>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</si>
  <si>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</si>
  <si>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</si>
  <si>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</si>
  <si>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</si>
  <si>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</si>
  <si>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</si>
  <si>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</si>
  <si>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</si>
  <si>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</si>
  <si>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</si>
  <si>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</si>
  <si>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</si>
  <si>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</si>
  <si>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</si>
  <si>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</si>
  <si>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</si>
  <si>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</si>
  <si>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</si>
  <si>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</si>
  <si>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</si>
  <si>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</si>
  <si>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</si>
  <si>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</si>
  <si>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</si>
  <si>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</si>
  <si>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</si>
  <si>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</si>
  <si>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</si>
  <si>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</si>
  <si>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</si>
  <si>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</si>
  <si>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</si>
  <si>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</si>
  <si>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</si>
  <si>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</si>
  <si>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</si>
  <si>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</si>
  <si>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</si>
  <si>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</si>
  <si>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</si>
  <si>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</si>
  <si>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</si>
  <si>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</si>
  <si>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</si>
  <si>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</si>
  <si>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</si>
  <si>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</si>
  <si>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</si>
  <si>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</si>
  <si>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</si>
  <si>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</si>
  <si>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</si>
  <si>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</si>
  <si>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</si>
  <si>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</si>
  <si>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</si>
  <si>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</si>
  <si>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</si>
  <si>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</si>
  <si>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</si>
  <si>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</si>
  <si>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</si>
  <si>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</si>
  <si>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</si>
  <si>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</si>
  <si>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</si>
  <si>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</si>
  <si>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</si>
  <si>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</si>
  <si>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</si>
  <si>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</si>
  <si>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</si>
  <si>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</si>
  <si>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</si>
  <si>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</si>
  <si>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</si>
  <si>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</si>
  <si>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</si>
  <si>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</si>
  <si>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</si>
  <si>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</si>
  <si>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</si>
  <si>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</si>
  <si>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</si>
  <si>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</si>
  <si>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</si>
  <si>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</si>
  <si>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</si>
  <si>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</si>
  <si>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</si>
  <si>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</si>
  <si>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</si>
  <si>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</si>
  <si>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</si>
  <si>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</si>
  <si>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</si>
  <si>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</si>
  <si>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</si>
  <si>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</si>
  <si>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</si>
  <si>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</si>
  <si>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</si>
  <si>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</si>
  <si>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</si>
  <si>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</si>
  <si>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</si>
  <si>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</si>
  <si>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</si>
  <si>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</si>
  <si>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</si>
  <si>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</si>
  <si>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</si>
  <si>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</si>
  <si>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</si>
  <si>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</si>
  <si>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</si>
  <si>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</si>
  <si>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</si>
  <si>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</si>
  <si>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</si>
  <si>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</si>
  <si>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</si>
  <si>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</si>
  <si>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</si>
  <si>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</si>
  <si>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</si>
  <si>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</si>
  <si>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</si>
  <si>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</si>
  <si>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</si>
  <si>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</si>
  <si>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</si>
  <si>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</si>
  <si>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</si>
  <si>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</si>
  <si>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</si>
  <si>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</si>
  <si>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</si>
  <si>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</si>
  <si>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</si>
  <si>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</si>
  <si>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</si>
  <si>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</si>
  <si>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</si>
  <si>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</si>
  <si>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</si>
  <si>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</si>
  <si>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</si>
  <si>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</si>
  <si>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</si>
  <si>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</si>
  <si>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</si>
  <si>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</si>
  <si>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</si>
  <si>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</si>
  <si>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</si>
  <si>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</si>
  <si>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</si>
  <si>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</si>
  <si>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</si>
  <si>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</si>
  <si>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</si>
  <si>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</si>
  <si>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</si>
  <si>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</si>
  <si>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</si>
  <si>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</si>
  <si>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</si>
  <si>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</si>
  <si>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</si>
  <si>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</si>
  <si>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</si>
  <si>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</si>
  <si>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</si>
  <si>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</si>
  <si>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</si>
  <si>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</si>
  <si>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</si>
  <si>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</si>
  <si>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</si>
  <si>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</si>
  <si>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</si>
  <si>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</si>
  <si>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</si>
  <si>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</si>
  <si>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</si>
  <si>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</si>
  <si>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</si>
  <si>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</si>
  <si>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</si>
  <si>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</si>
  <si>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</si>
  <si>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</si>
  <si>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</si>
  <si>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</si>
  <si>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</si>
  <si>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</si>
  <si>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</si>
  <si>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</si>
  <si>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</si>
  <si>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</si>
  <si>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</si>
  <si>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</si>
  <si>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</si>
  <si>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</si>
  <si>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</si>
  <si>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</si>
  <si>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</si>
  <si>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</si>
  <si>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</si>
  <si>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</si>
  <si>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</si>
  <si>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</si>
  <si>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</si>
  <si>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</si>
  <si>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</si>
  <si>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</si>
  <si>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</si>
  <si>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</si>
  <si>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</si>
  <si>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</si>
  <si>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</si>
  <si>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</si>
  <si>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</si>
  <si>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</si>
  <si>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</si>
  <si>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</si>
  <si>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</si>
  <si>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</si>
  <si>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</si>
  <si>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</si>
  <si>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</si>
  <si>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</si>
  <si>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</si>
  <si>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</si>
  <si>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</si>
  <si>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</si>
  <si>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</si>
  <si>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</si>
  <si>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</si>
  <si>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</si>
  <si>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</si>
  <si>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</si>
  <si>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</si>
  <si>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</si>
  <si>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</si>
  <si>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</si>
  <si>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</si>
  <si>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</si>
  <si>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</si>
  <si>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</si>
  <si>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</si>
  <si>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</si>
  <si>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</si>
  <si>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</si>
  <si>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</si>
  <si>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</si>
  <si>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</si>
  <si>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</si>
  <si>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</si>
  <si>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</si>
  <si>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</si>
  <si>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</si>
  <si>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</si>
  <si>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</si>
  <si>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</si>
  <si>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</si>
  <si>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</si>
  <si>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</si>
  <si>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</si>
  <si>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</si>
  <si>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</si>
  <si>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</si>
  <si>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</si>
  <si>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</si>
  <si>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</si>
  <si>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</si>
  <si>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</si>
  <si>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</si>
  <si>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</si>
  <si>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</si>
  <si>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</si>
  <si>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</si>
  <si>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</si>
  <si>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</si>
  <si>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</si>
  <si>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</si>
  <si>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</si>
  <si>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</si>
  <si>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</si>
  <si>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</si>
  <si>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</si>
  <si>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</si>
  <si>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</si>
  <si>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</si>
  <si>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</si>
  <si>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</si>
  <si>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</si>
  <si>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</si>
  <si>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</si>
  <si>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</si>
  <si>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</si>
  <si>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</si>
  <si>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</si>
  <si>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</si>
  <si>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</si>
  <si>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</si>
  <si>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</si>
  <si>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</si>
  <si>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</si>
  <si>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</si>
  <si>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</si>
  <si>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</si>
  <si>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</si>
  <si>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</si>
  <si>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</si>
  <si>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</si>
  <si>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</si>
  <si>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</si>
  <si>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</si>
  <si>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</si>
  <si>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</si>
  <si>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</si>
  <si>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</si>
  <si>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</si>
  <si>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</si>
  <si>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</si>
  <si>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</si>
  <si>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</si>
  <si>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</si>
  <si>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</si>
  <si>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</si>
  <si>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</si>
  <si>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</si>
  <si>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</si>
  <si>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</si>
  <si>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</si>
  <si>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</si>
  <si>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</si>
  <si>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</si>
  <si>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</si>
  <si>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</si>
  <si>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</si>
  <si>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</si>
  <si>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</si>
  <si>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</si>
  <si>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</si>
  <si>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</si>
  <si>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</si>
  <si>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</si>
  <si>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</si>
  <si>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</si>
  <si>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</si>
  <si>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</si>
  <si>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</si>
  <si>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</si>
  <si>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</si>
  <si>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</si>
  <si>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</si>
  <si>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</si>
  <si>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</si>
  <si>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</si>
  <si>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</si>
  <si>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</si>
  <si>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</si>
  <si>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</si>
  <si>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</si>
  <si>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</si>
  <si>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</si>
  <si>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</si>
  <si>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</si>
  <si>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</si>
  <si>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</si>
  <si>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</si>
  <si>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</si>
  <si>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</si>
  <si>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</si>
  <si>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</si>
  <si>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</si>
  <si>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</si>
  <si>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</si>
  <si>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</si>
  <si>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</si>
  <si>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</si>
  <si>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</si>
  <si>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</si>
  <si>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</si>
  <si>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</si>
  <si>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</si>
  <si>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</si>
  <si>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</si>
  <si>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</si>
  <si>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</si>
  <si>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</si>
  <si>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</si>
  <si>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</si>
  <si>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</si>
  <si>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</si>
  <si>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</si>
  <si>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</si>
  <si>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</si>
  <si>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</si>
  <si>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</si>
  <si>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</si>
  <si>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</si>
  <si>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</si>
  <si>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</si>
  <si>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</si>
  <si>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</si>
  <si>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</si>
  <si>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</si>
  <si>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</si>
  <si>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</si>
  <si>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</si>
  <si>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</si>
  <si>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</si>
  <si>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</si>
  <si>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</si>
  <si>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</si>
  <si>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</si>
  <si>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</si>
  <si>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</si>
  <si>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</si>
  <si>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</si>
  <si>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</si>
  <si>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</si>
  <si>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</si>
  <si>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</si>
  <si>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</si>
  <si>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</si>
  <si>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</si>
  <si>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</si>
  <si>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</si>
  <si>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</si>
  <si>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</si>
  <si>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</si>
  <si>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</si>
  <si>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</si>
  <si>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</si>
  <si>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</si>
  <si>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</si>
  <si>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</si>
  <si>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</si>
  <si>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</si>
  <si>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</si>
  <si>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</si>
  <si>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</si>
  <si>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</si>
  <si>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</si>
  <si>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</si>
  <si>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</si>
  <si>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</si>
  <si>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</si>
  <si>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</si>
  <si>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</si>
  <si>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</si>
  <si>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</si>
  <si>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</si>
  <si>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</si>
  <si>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</si>
  <si>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</si>
  <si>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</si>
  <si>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</si>
  <si>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</si>
  <si>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</si>
  <si>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</si>
  <si>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</si>
  <si>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</si>
  <si>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</si>
  <si>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</si>
  <si>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</si>
  <si>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</si>
  <si>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</si>
  <si>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</si>
  <si>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</si>
  <si>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</si>
  <si>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</si>
  <si>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</si>
  <si>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</si>
  <si>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</si>
  <si>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</si>
  <si>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</si>
  <si>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</si>
  <si>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</si>
  <si>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</si>
  <si>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</si>
  <si>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</si>
  <si>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</si>
  <si>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</si>
  <si>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</si>
  <si>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</si>
  <si>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</si>
  <si>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</si>
  <si>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</si>
  <si>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</si>
  <si>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</si>
  <si>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</si>
  <si>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</si>
  <si>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</si>
  <si>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</si>
  <si>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</si>
  <si>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</si>
  <si>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</si>
  <si>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</si>
  <si>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</si>
  <si>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</si>
  <si>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</si>
  <si>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</si>
  <si>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</si>
  <si>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</si>
  <si>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</si>
  <si>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</si>
  <si>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</si>
  <si>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</si>
  <si>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</si>
  <si>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</si>
  <si>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</si>
  <si>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</si>
  <si>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</si>
  <si>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</si>
  <si>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</si>
  <si>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</si>
  <si>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</si>
  <si>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</si>
  <si>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</si>
  <si>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</si>
  <si>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</si>
  <si>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</si>
  <si>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</si>
  <si>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</si>
  <si>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</si>
  <si>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</si>
  <si>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</si>
  <si>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</si>
  <si>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</si>
  <si>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</si>
  <si>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</si>
  <si>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</si>
  <si>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</si>
  <si>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</si>
  <si>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</si>
  <si>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</si>
  <si>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</si>
  <si>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</si>
  <si>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</si>
  <si>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</si>
  <si>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</si>
  <si>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</si>
  <si>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</si>
  <si>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</si>
  <si>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</si>
  <si>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</si>
  <si>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</si>
  <si>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</si>
  <si>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</si>
  <si>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</si>
  <si>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</si>
  <si>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</si>
  <si>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</si>
  <si>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</si>
  <si>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</si>
  <si>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</si>
  <si>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</si>
  <si>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</si>
  <si>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</si>
  <si>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</si>
  <si>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</si>
  <si>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</si>
  <si>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</si>
  <si>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</si>
  <si>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</si>
  <si>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</si>
  <si>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</si>
  <si>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</si>
  <si>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</si>
  <si>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</si>
  <si>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</si>
  <si>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</si>
  <si>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</si>
  <si>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</si>
  <si>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</si>
  <si>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</si>
  <si>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</si>
  <si>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</si>
  <si>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</si>
  <si>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</si>
  <si>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</si>
  <si>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</si>
  <si>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</si>
  <si>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</si>
  <si>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</si>
  <si>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</si>
  <si>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</si>
  <si>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</si>
  <si>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</si>
  <si>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</si>
  <si>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</si>
  <si>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</si>
  <si>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</si>
  <si>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</si>
  <si>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</si>
  <si>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</si>
  <si>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</si>
  <si>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</si>
  <si>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</si>
  <si>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</si>
  <si>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</si>
  <si>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</si>
  <si>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</si>
  <si>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</si>
  <si>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</si>
  <si>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</si>
  <si>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</si>
  <si>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</si>
  <si>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</si>
  <si>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</si>
  <si>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</si>
  <si>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</si>
  <si>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</si>
  <si>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</si>
  <si>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</si>
  <si>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</si>
  <si>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</si>
  <si>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</si>
  <si>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</si>
  <si>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</si>
  <si>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</si>
  <si>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</si>
  <si>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</si>
  <si>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</si>
  <si>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</si>
  <si>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</si>
  <si>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</si>
  <si>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</si>
  <si>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</si>
  <si>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</si>
  <si>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</si>
  <si>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</si>
  <si>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</si>
  <si>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</si>
  <si>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</si>
  <si>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</si>
  <si>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</si>
  <si>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</si>
  <si>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</si>
  <si>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</si>
  <si>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</si>
  <si>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</si>
  <si>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</si>
  <si>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</si>
  <si>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</si>
  <si>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</si>
  <si>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</si>
  <si>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</si>
  <si>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</si>
  <si>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</si>
  <si>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</si>
  <si>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</si>
  <si>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</si>
  <si>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</si>
  <si>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</si>
  <si>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</si>
  <si>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</si>
  <si>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</si>
  <si>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</si>
  <si>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</si>
  <si>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</si>
  <si>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</si>
  <si>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</si>
  <si>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</si>
  <si>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</si>
  <si>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</si>
  <si>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</si>
  <si>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</si>
  <si>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</si>
  <si>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</si>
  <si>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</si>
  <si>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</si>
  <si>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</si>
  <si>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</si>
  <si>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</si>
  <si>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</si>
  <si>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</si>
  <si>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</si>
  <si>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</si>
  <si>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</si>
  <si>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</si>
  <si>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</si>
  <si>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</si>
  <si>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</si>
  <si>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</si>
  <si>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</si>
  <si>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</si>
  <si>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</si>
  <si>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</si>
  <si>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</si>
  <si>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</si>
  <si>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</si>
  <si>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</si>
  <si>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</si>
  <si>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</si>
  <si>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</si>
  <si>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</si>
  <si>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</si>
  <si>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</si>
  <si>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</si>
  <si>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</si>
  <si>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</si>
  <si>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</si>
  <si>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</si>
  <si>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</si>
  <si>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</si>
  <si>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</si>
  <si>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</si>
  <si>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</si>
  <si>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</si>
  <si>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</si>
  <si>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</si>
  <si>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</si>
  <si>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</si>
  <si>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</si>
  <si>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</si>
  <si>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</si>
  <si>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</si>
  <si>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</si>
  <si>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</si>
  <si>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</si>
  <si>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</si>
  <si>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</si>
  <si>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</si>
  <si>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</si>
  <si>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</si>
  <si>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</si>
  <si>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</si>
  <si>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</si>
  <si>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</si>
  <si>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</si>
  <si>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</si>
  <si>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</si>
  <si>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</si>
  <si>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</si>
  <si>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</si>
  <si>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</si>
  <si>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</si>
  <si>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</si>
  <si>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</si>
  <si>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</si>
  <si>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</si>
  <si>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</si>
  <si>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</si>
  <si>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</si>
  <si>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</si>
  <si>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</si>
  <si>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</si>
  <si>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</si>
  <si>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</si>
  <si>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</si>
  <si>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</si>
  <si>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</si>
  <si>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</si>
  <si>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</si>
  <si>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</si>
  <si>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</si>
  <si>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</si>
  <si>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</si>
  <si>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</si>
  <si>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</si>
  <si>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</si>
  <si>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</si>
  <si>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</si>
  <si>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</si>
  <si>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</si>
  <si>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</si>
  <si>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</si>
  <si>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</si>
  <si>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</si>
  <si>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</si>
  <si>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</si>
  <si>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</si>
  <si>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</si>
  <si>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</si>
  <si>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</si>
  <si>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</si>
  <si>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</si>
  <si>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</si>
  <si>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</si>
  <si>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</si>
  <si>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</si>
  <si>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</si>
  <si>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</si>
  <si>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</si>
  <si>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</si>
  <si>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</si>
  <si>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</si>
  <si>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</si>
  <si>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</si>
  <si>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</si>
  <si>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</si>
  <si>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</si>
  <si>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</si>
  <si>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</si>
  <si>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</si>
  <si>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</si>
  <si>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</si>
  <si>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</si>
  <si>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</si>
  <si>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</si>
  <si>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</si>
  <si>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</si>
  <si>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</si>
  <si>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</si>
  <si>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</si>
  <si>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</si>
  <si>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</si>
  <si>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</si>
  <si>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</si>
  <si>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</si>
  <si>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</si>
  <si>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</si>
  <si>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</si>
  <si>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</si>
  <si>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</si>
  <si>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</si>
  <si>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</si>
  <si>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</si>
  <si>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</si>
  <si>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</si>
  <si>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</si>
  <si>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</si>
  <si>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</si>
  <si>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</si>
  <si>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</si>
  <si>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</si>
  <si>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</si>
  <si>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</si>
  <si>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</si>
  <si>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</si>
  <si>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</si>
  <si>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</si>
  <si>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</si>
  <si>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</si>
  <si>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</si>
  <si>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</si>
  <si>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</si>
  <si>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</si>
  <si>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</si>
  <si>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</si>
  <si>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</si>
  <si>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</si>
  <si>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</si>
  <si>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</si>
  <si>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</si>
  <si>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</si>
  <si>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</si>
  <si>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</si>
  <si>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</si>
  <si>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</si>
  <si>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</si>
  <si>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</si>
  <si>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</si>
  <si>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</si>
  <si>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</si>
  <si>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</si>
  <si>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</si>
  <si>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</si>
  <si>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</si>
  <si>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</si>
  <si>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</si>
  <si>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</si>
  <si>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</si>
  <si>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</si>
  <si>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</si>
  <si>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</si>
  <si>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</si>
  <si>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</si>
  <si>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</si>
  <si>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</si>
  <si>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</si>
  <si>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</si>
  <si>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</si>
  <si>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</si>
  <si>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</si>
  <si>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</si>
  <si>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</si>
  <si>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</si>
  <si>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</si>
  <si>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</si>
  <si>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</si>
  <si>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</si>
  <si>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</si>
  <si>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</si>
  <si>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</si>
  <si>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</si>
  <si>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</si>
  <si>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</si>
  <si>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</si>
  <si>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</si>
  <si>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</si>
  <si>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</si>
  <si>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</si>
  <si>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</si>
  <si>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</si>
  <si>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</si>
  <si>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</si>
  <si>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</si>
  <si>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</si>
  <si>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</si>
  <si>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</si>
  <si>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</si>
  <si>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</si>
  <si>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</si>
  <si>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</si>
  <si>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</si>
  <si>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</si>
  <si>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</si>
  <si>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</si>
  <si>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</si>
  <si>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</si>
  <si>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</si>
  <si>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</si>
  <si>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</si>
  <si>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</si>
  <si>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</si>
  <si>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</si>
  <si>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</si>
  <si>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</si>
  <si>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</si>
  <si>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</si>
  <si>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</si>
  <si>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</si>
  <si>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</si>
  <si>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</si>
  <si>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</si>
  <si>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</si>
  <si>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</si>
  <si>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</si>
  <si>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</si>
  <si>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</si>
  <si>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</si>
  <si>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</si>
  <si>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</si>
  <si>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</si>
  <si>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</si>
  <si>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</si>
  <si>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</si>
  <si>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</si>
  <si>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</si>
  <si>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</si>
  <si>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</si>
  <si>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</si>
  <si>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</si>
  <si>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</si>
  <si>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</si>
  <si>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</si>
  <si>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</si>
  <si>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</si>
  <si>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</si>
  <si>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</si>
  <si>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</si>
  <si>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</si>
  <si>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</si>
  <si>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</si>
  <si>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</si>
  <si>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</si>
  <si>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</si>
  <si>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</si>
  <si>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</si>
  <si>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</si>
  <si>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</si>
  <si>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</si>
  <si>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</si>
  <si>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</si>
  <si>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</si>
  <si>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</si>
  <si>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</si>
  <si>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</si>
  <si>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</si>
  <si>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</si>
  <si>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</si>
  <si>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</si>
  <si>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</si>
  <si>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</si>
  <si>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</si>
  <si>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</si>
  <si>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</si>
  <si>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</si>
  <si>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</si>
  <si>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</si>
  <si>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</si>
  <si>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</si>
  <si>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</si>
  <si>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</si>
  <si>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</si>
  <si>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</si>
  <si>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</si>
  <si>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</si>
  <si>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</si>
  <si>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</si>
  <si>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</si>
  <si>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</si>
  <si>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</si>
  <si>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</si>
  <si>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</si>
  <si>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</si>
  <si>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</si>
  <si>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</si>
  <si>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</si>
  <si>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</si>
  <si>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</si>
  <si>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</si>
  <si>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</si>
  <si>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</si>
  <si>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</si>
  <si>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</si>
  <si>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</si>
  <si>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</si>
  <si>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</si>
  <si>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</si>
  <si>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</si>
  <si>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</si>
  <si>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</si>
  <si>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</si>
  <si>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</si>
  <si>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</si>
  <si>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</si>
  <si>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</si>
  <si>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</si>
  <si>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</si>
  <si>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</si>
  <si>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</si>
  <si>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</si>
  <si>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</si>
  <si>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</si>
  <si>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</si>
  <si>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</si>
  <si>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</si>
  <si>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</si>
  <si>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</si>
  <si>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</si>
  <si>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</si>
  <si>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</si>
  <si>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</si>
  <si>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</si>
  <si>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</si>
  <si>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</si>
  <si>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</si>
  <si>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</si>
  <si>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</si>
  <si>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</si>
  <si>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</si>
  <si>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</si>
  <si>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</si>
  <si>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</si>
  <si>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</si>
  <si>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</si>
  <si>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</si>
  <si>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</si>
  <si>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</si>
  <si>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</si>
  <si>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</si>
  <si>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</si>
  <si>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</si>
  <si>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</si>
  <si>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</si>
  <si>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</si>
  <si>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</si>
  <si>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</si>
  <si>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</si>
  <si>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</si>
  <si>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</si>
  <si>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</si>
  <si>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</si>
  <si>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</si>
  <si>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</si>
  <si>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</si>
  <si>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</si>
  <si>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</si>
  <si>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</si>
  <si>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</si>
  <si>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</si>
  <si>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</si>
  <si>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</si>
  <si>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</si>
  <si>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</si>
  <si>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</si>
  <si>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</si>
  <si>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</si>
  <si>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</si>
  <si>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</si>
  <si>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</si>
  <si>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</si>
  <si>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</si>
  <si>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</si>
  <si>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</si>
  <si>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</si>
  <si>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</si>
  <si>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</si>
  <si>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</si>
  <si>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</si>
  <si>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</si>
  <si>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</si>
  <si>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</si>
  <si>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</si>
  <si>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</si>
  <si>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</si>
  <si>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</si>
  <si>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</si>
  <si>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</si>
  <si>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</si>
  <si>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</si>
  <si>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</si>
  <si>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</si>
  <si>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</si>
  <si>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</si>
  <si>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</si>
  <si>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</si>
  <si>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</si>
  <si>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</si>
  <si>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</si>
  <si>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</si>
  <si>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</si>
  <si>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</si>
  <si>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</si>
  <si>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</si>
  <si>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</si>
  <si>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</si>
  <si>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</si>
  <si>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</si>
  <si>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</si>
  <si>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</si>
  <si>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</si>
  <si>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</si>
  <si>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</si>
  <si>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</si>
  <si>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</si>
  <si>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</si>
  <si>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</si>
  <si>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</si>
  <si>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</si>
  <si>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</si>
  <si>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</si>
  <si>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</si>
  <si>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</si>
  <si>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</si>
  <si>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</si>
  <si>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</si>
  <si>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</si>
  <si>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</si>
  <si>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</si>
  <si>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</si>
  <si>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</si>
  <si>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</si>
  <si>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</si>
  <si>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</si>
  <si>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</si>
  <si>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</si>
  <si>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</si>
  <si>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</si>
  <si>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</si>
  <si>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</si>
  <si>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</si>
  <si>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</si>
  <si>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</si>
  <si>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</si>
  <si>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</si>
  <si>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</si>
  <si>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</si>
  <si>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</si>
  <si>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</si>
  <si>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</si>
  <si>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</si>
  <si>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</si>
  <si>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</si>
  <si>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</si>
  <si>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</si>
  <si>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</si>
  <si>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</si>
  <si>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</si>
  <si>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</si>
  <si>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</si>
  <si>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</si>
  <si>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</si>
  <si>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</si>
  <si>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</si>
  <si>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</si>
  <si>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</si>
  <si>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</si>
  <si>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</si>
  <si>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</si>
  <si>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</si>
  <si>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</si>
  <si>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</si>
  <si>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</si>
  <si>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</si>
  <si>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</si>
  <si>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</si>
  <si>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</si>
  <si>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</si>
  <si>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</si>
  <si>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</si>
  <si>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</si>
  <si>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</si>
  <si>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</si>
  <si>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</si>
  <si>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</si>
  <si>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</si>
  <si>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</si>
  <si>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</si>
  <si>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</si>
  <si>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</si>
  <si>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</si>
  <si>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</si>
  <si>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</si>
  <si>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</si>
  <si>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</si>
  <si>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</si>
  <si>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</si>
  <si>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</si>
  <si>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</si>
  <si>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</si>
  <si>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</si>
  <si>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</si>
  <si>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</si>
  <si>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</si>
  <si>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</si>
  <si>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</si>
  <si>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</si>
  <si>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</si>
  <si>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</si>
  <si>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</si>
  <si>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</si>
  <si>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</si>
  <si>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</si>
  <si>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</si>
  <si>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</si>
  <si>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</si>
  <si>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</si>
  <si>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</si>
  <si>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</si>
  <si>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</si>
  <si>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</si>
  <si>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</si>
  <si>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</si>
  <si>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</si>
  <si>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</si>
  <si>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</si>
  <si>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</si>
  <si>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</si>
  <si>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</si>
  <si>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</si>
  <si>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</si>
  <si>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</si>
  <si>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</si>
  <si>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</si>
  <si>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</si>
  <si>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</si>
  <si>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</si>
  <si>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</si>
  <si>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</si>
  <si>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</si>
  <si>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</si>
  <si>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</si>
  <si>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</si>
  <si>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</si>
  <si>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</si>
  <si>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</si>
  <si>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</si>
  <si>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</si>
  <si>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</si>
  <si>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</si>
  <si>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</si>
  <si>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</si>
  <si>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</si>
  <si>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</si>
  <si>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</si>
  <si>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</si>
  <si>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</si>
  <si>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</si>
  <si>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</si>
  <si>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</si>
  <si>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</si>
  <si>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</si>
  <si>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</si>
  <si>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</si>
  <si>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</si>
  <si>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</si>
  <si>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</si>
  <si>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</si>
  <si>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</si>
  <si>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</si>
  <si>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</si>
  <si>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</si>
  <si>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</si>
  <si>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</si>
  <si>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</si>
  <si>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</si>
  <si>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</si>
  <si>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</si>
  <si>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</si>
  <si>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</si>
  <si>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</si>
  <si>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</si>
  <si>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</si>
  <si>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</si>
  <si>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</si>
  <si>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</si>
  <si>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</si>
  <si>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</si>
  <si>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</si>
  <si>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</si>
  <si>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</si>
  <si>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</si>
  <si>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</si>
  <si>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</si>
  <si>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</si>
  <si>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</si>
  <si>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</si>
  <si>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</si>
  <si>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</si>
  <si>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</si>
  <si>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</si>
  <si>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</si>
  <si>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</si>
  <si>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</si>
  <si>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</si>
  <si>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</si>
  <si>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</si>
  <si>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</si>
  <si>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</si>
  <si>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</si>
  <si>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</si>
  <si>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</si>
  <si>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</si>
  <si>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</si>
  <si>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</si>
  <si>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</si>
  <si>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</si>
  <si>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</si>
  <si>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</si>
  <si>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</si>
  <si>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</si>
  <si>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</si>
  <si>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</si>
  <si>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</si>
  <si>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</si>
  <si>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</si>
  <si>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</si>
  <si>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</si>
  <si>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</si>
  <si>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</si>
  <si>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</si>
  <si>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</si>
  <si>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</si>
  <si>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</si>
  <si>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</si>
  <si>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</si>
  <si>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</si>
  <si>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</si>
  <si>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</si>
  <si>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</si>
  <si>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</si>
  <si>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</si>
  <si>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</si>
  <si>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</si>
  <si>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</si>
  <si>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</si>
  <si>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</si>
  <si>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</si>
  <si>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</si>
  <si>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</si>
  <si>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</si>
  <si>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</si>
  <si>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</si>
  <si>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</si>
  <si>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</si>
  <si>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</si>
  <si>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</si>
  <si>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</si>
  <si>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</si>
  <si>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</si>
  <si>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</si>
  <si>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</si>
  <si>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</si>
  <si>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</si>
  <si>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</si>
  <si>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</si>
  <si>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</si>
  <si>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</si>
  <si>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</si>
  <si>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</si>
  <si>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</si>
  <si>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</si>
  <si>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</si>
  <si>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</si>
  <si>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</si>
  <si>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</si>
  <si>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</si>
  <si>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</si>
  <si>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</si>
  <si>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</si>
  <si>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</si>
  <si>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</si>
  <si>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</si>
  <si>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</si>
  <si>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</si>
  <si>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</si>
  <si>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</si>
  <si>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</si>
  <si>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</si>
  <si>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</si>
  <si>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</si>
  <si>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</si>
  <si>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</si>
  <si>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</si>
  <si>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</si>
  <si>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</si>
  <si>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</si>
  <si>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</si>
  <si>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</si>
  <si>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</si>
  <si>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</si>
  <si>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</si>
  <si>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</si>
  <si>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</si>
  <si>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</si>
  <si>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</si>
  <si>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</si>
  <si>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</si>
  <si>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</si>
  <si>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</si>
  <si>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</si>
  <si>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</si>
  <si>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</si>
  <si>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</si>
  <si>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</si>
  <si>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</si>
  <si>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</si>
  <si>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</si>
  <si>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</si>
  <si>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</si>
  <si>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</si>
  <si>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</si>
  <si>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</si>
  <si>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</si>
  <si>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</si>
  <si>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</si>
  <si>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</si>
  <si>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</si>
  <si>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</si>
  <si>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</si>
  <si>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</si>
  <si>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</si>
  <si>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</si>
  <si>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</si>
  <si>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</si>
  <si>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</si>
  <si>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</si>
  <si>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</si>
  <si>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</si>
  <si>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</si>
  <si>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</si>
  <si>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</si>
  <si>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</si>
  <si>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</si>
  <si>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</si>
  <si>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</si>
  <si>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</si>
  <si>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</si>
  <si>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</si>
  <si>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</si>
  <si>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</si>
  <si>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</si>
  <si>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</si>
  <si>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</si>
  <si>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</si>
  <si>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</si>
  <si>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</si>
  <si>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</si>
  <si>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</si>
  <si>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</si>
  <si>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</si>
  <si>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</si>
  <si>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</si>
  <si>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</si>
  <si>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</si>
  <si>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</si>
  <si>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</si>
  <si>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</si>
  <si>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</si>
  <si>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</si>
  <si>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</si>
  <si>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</si>
  <si>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</si>
  <si>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</si>
  <si>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</si>
  <si>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</si>
  <si>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</si>
  <si>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</si>
  <si>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</si>
  <si>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</si>
  <si>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</si>
  <si>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</si>
  <si>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</si>
  <si>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</si>
  <si>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</si>
  <si>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</si>
  <si>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</si>
  <si>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</si>
  <si>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</si>
  <si>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</si>
  <si>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</si>
  <si>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</si>
  <si>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</si>
  <si>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</si>
  <si>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</si>
  <si>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</si>
  <si>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</si>
  <si>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</si>
  <si>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</si>
  <si>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</si>
  <si>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</si>
  <si>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</si>
  <si>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</si>
  <si>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</si>
  <si>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</si>
  <si>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</si>
  <si>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</si>
  <si>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</si>
  <si>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</si>
  <si>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</si>
  <si>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</si>
  <si>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</si>
  <si>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</si>
  <si>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</si>
  <si>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</si>
  <si>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</si>
  <si>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</si>
  <si>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</si>
  <si>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</si>
  <si>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</si>
  <si>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</si>
  <si>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</si>
  <si>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</si>
  <si>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</si>
  <si>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</si>
  <si>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</si>
  <si>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</si>
  <si>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</si>
  <si>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</si>
  <si>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</si>
  <si>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</si>
  <si>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</si>
  <si>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</si>
  <si>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</si>
  <si>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</si>
  <si>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</si>
  <si>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</si>
  <si>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</si>
  <si>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</si>
  <si>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</si>
  <si>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</si>
  <si>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</si>
  <si>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</si>
  <si>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</si>
  <si>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</si>
  <si>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</si>
  <si>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</si>
  <si>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</si>
  <si>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</si>
  <si>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</si>
  <si>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</si>
  <si>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</si>
  <si>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</si>
  <si>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</si>
  <si>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</si>
  <si>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</si>
  <si>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</si>
  <si>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</si>
  <si>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</si>
  <si>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</si>
  <si>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</si>
  <si>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</si>
  <si>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</si>
  <si>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</si>
  <si>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</si>
  <si>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</si>
  <si>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</si>
  <si>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</si>
  <si>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</si>
  <si>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</si>
  <si>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</si>
  <si>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</si>
  <si>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</si>
  <si>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</si>
  <si>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</si>
  <si>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</si>
  <si>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</si>
  <si>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</si>
  <si>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</si>
  <si>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</si>
  <si>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</si>
  <si>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</si>
  <si>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</si>
  <si>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</si>
  <si>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</si>
  <si>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</si>
  <si>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</si>
  <si>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</si>
  <si>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</si>
  <si>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</si>
  <si>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</si>
  <si>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</si>
  <si>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</si>
  <si>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</si>
  <si>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</si>
  <si>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</si>
  <si>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</si>
  <si>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</si>
  <si>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</si>
  <si>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</si>
  <si>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</si>
  <si>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</si>
  <si>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</si>
  <si>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</si>
  <si>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</si>
  <si>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</si>
  <si>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</si>
  <si>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</si>
  <si>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</si>
  <si>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</si>
  <si>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</si>
  <si>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</si>
  <si>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</si>
  <si>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</si>
  <si>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</si>
  <si>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</si>
  <si>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</si>
  <si>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</si>
  <si>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</si>
  <si>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</si>
  <si>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</si>
  <si>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</si>
  <si>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</si>
  <si>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</si>
  <si>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</si>
  <si>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</si>
  <si>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</si>
  <si>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</si>
  <si>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</si>
  <si>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</si>
  <si>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</si>
  <si>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</si>
  <si>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</si>
  <si>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</si>
  <si>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</si>
  <si>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</si>
  <si>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</si>
  <si>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</si>
  <si>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</si>
  <si>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</si>
  <si>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</si>
  <si>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</si>
  <si>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</si>
  <si>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</si>
  <si>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</si>
  <si>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</si>
  <si>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</si>
  <si>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</si>
  <si>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</si>
  <si>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</si>
  <si>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</si>
  <si>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</si>
  <si>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</si>
  <si>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</si>
  <si>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</si>
  <si>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</si>
  <si>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</si>
  <si>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</si>
  <si>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</si>
  <si>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</si>
  <si>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</si>
  <si>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</si>
  <si>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</si>
  <si>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</si>
  <si>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</si>
  <si>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</si>
  <si>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</si>
  <si>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</si>
  <si>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</si>
  <si>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</si>
  <si>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</si>
  <si>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</si>
  <si>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</si>
  <si>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</si>
  <si>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</si>
  <si>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</si>
  <si>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</si>
  <si>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</si>
  <si>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</si>
  <si>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</si>
  <si>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</si>
  <si>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</si>
  <si>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</si>
  <si>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</si>
  <si>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</si>
  <si>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</si>
  <si>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</si>
  <si>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</si>
  <si>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</si>
  <si>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</si>
  <si>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</si>
  <si>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</si>
  <si>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</si>
  <si>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</si>
  <si>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</si>
  <si>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</si>
  <si>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</si>
  <si>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</si>
  <si>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</si>
  <si>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</si>
  <si>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</si>
  <si>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</si>
  <si>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</si>
  <si>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</si>
  <si>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</si>
  <si>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</si>
  <si>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</si>
  <si>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</si>
  <si>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</si>
  <si>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</si>
  <si>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</si>
  <si>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</si>
  <si>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</si>
  <si>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</si>
  <si>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</si>
  <si>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</si>
  <si>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</si>
  <si>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</si>
  <si>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</si>
  <si>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</si>
  <si>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</si>
  <si>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</si>
  <si>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</si>
  <si>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</si>
  <si>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</si>
  <si>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</si>
  <si>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</si>
  <si>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</si>
  <si>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</si>
  <si>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</si>
  <si>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</si>
  <si>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</si>
  <si>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</si>
  <si>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</si>
  <si>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</si>
  <si>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</si>
  <si>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</si>
  <si>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</si>
  <si>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</si>
  <si>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</si>
  <si>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</si>
  <si>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</si>
  <si>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</si>
  <si>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</si>
  <si>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</si>
  <si>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</si>
  <si>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</si>
  <si>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</si>
  <si>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</si>
  <si>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</si>
  <si>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</si>
  <si>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</si>
  <si>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</si>
  <si>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</si>
  <si>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</si>
  <si>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</si>
  <si>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</si>
  <si>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</si>
  <si>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</si>
  <si>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</si>
  <si>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</si>
  <si>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</si>
  <si>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</si>
  <si>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</si>
  <si>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</si>
  <si>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</si>
  <si>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</si>
  <si>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</si>
  <si>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</si>
  <si>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</si>
  <si>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</si>
  <si>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</si>
  <si>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</si>
  <si>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</si>
  <si>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</si>
  <si>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</si>
  <si>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</si>
  <si>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</si>
  <si>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</si>
  <si>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</si>
  <si>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</si>
  <si>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</si>
  <si>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</si>
  <si>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</si>
  <si>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</si>
  <si>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</si>
  <si>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</si>
  <si>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</si>
  <si>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</si>
  <si>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</si>
  <si>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</si>
  <si>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</si>
  <si>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</si>
  <si>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</si>
  <si>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</si>
  <si>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</si>
  <si>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</si>
  <si>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</si>
  <si>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</si>
  <si>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</si>
  <si>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</si>
  <si>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</si>
  <si>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</si>
  <si>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</si>
  <si>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</si>
  <si>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</si>
  <si>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</si>
  <si>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</si>
  <si>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</si>
  <si>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</si>
  <si>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</si>
  <si>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</si>
  <si>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</si>
  <si>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</si>
  <si>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</si>
  <si>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</si>
  <si>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</si>
  <si>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</si>
  <si>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</si>
  <si>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</si>
  <si>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</si>
  <si>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</si>
  <si>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</si>
  <si>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</si>
  <si>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</si>
  <si>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</si>
  <si>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</si>
  <si>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</si>
  <si>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</si>
  <si>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</si>
  <si>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</si>
  <si>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</si>
  <si>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</si>
  <si>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</si>
  <si>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</si>
  <si>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</si>
  <si>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</si>
  <si>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</si>
  <si>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</si>
  <si>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</si>
  <si>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</si>
  <si>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</si>
  <si>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</si>
  <si>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</si>
  <si>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</si>
  <si>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</si>
  <si>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</si>
  <si>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</si>
  <si>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</si>
  <si>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</si>
  <si>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</si>
  <si>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</si>
  <si>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</si>
  <si>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</si>
  <si>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</si>
  <si>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</si>
  <si>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</si>
  <si>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</si>
  <si>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</si>
  <si>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</si>
  <si>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</si>
  <si>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</si>
  <si>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</si>
  <si>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</si>
  <si>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</si>
  <si>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</si>
  <si>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</si>
  <si>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</si>
  <si>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</si>
  <si>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</si>
  <si>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</si>
  <si>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</si>
  <si>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</si>
  <si>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</si>
  <si>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</si>
  <si>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</si>
  <si>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</si>
  <si>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</si>
  <si>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</si>
  <si>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</si>
  <si>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</si>
  <si>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</si>
  <si>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</si>
  <si>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</si>
  <si>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</si>
  <si>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</si>
  <si>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</si>
  <si>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</si>
  <si>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</si>
  <si>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</si>
  <si>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</si>
  <si>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</si>
  <si>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</si>
  <si>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</si>
  <si>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</si>
  <si>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</si>
  <si>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</si>
  <si>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</si>
  <si>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</si>
  <si>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</si>
  <si>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</si>
  <si>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</si>
  <si>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</si>
  <si>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</si>
  <si>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</si>
  <si>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</si>
  <si>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</si>
  <si>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</si>
  <si>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</si>
  <si>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</si>
  <si>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</si>
  <si>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</si>
  <si>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</si>
  <si>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</si>
  <si>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</si>
  <si>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</si>
  <si>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</si>
  <si>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</si>
  <si>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</si>
  <si>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</si>
  <si>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</si>
  <si>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</si>
  <si>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</si>
  <si>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</si>
  <si>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</si>
  <si>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</si>
  <si>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</si>
  <si>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</si>
  <si>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</si>
  <si>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</si>
  <si>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</si>
  <si>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</si>
  <si>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</si>
  <si>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</si>
  <si>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</si>
  <si>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</si>
  <si>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</si>
  <si>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</si>
  <si>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</si>
  <si>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</si>
  <si>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</si>
  <si>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</si>
  <si>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</si>
  <si>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</si>
  <si>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</si>
  <si>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</si>
  <si>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</si>
  <si>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</si>
  <si>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</si>
  <si>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</si>
  <si>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</si>
  <si>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</si>
  <si>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</si>
  <si>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</si>
  <si>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</si>
  <si>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</si>
  <si>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</si>
  <si>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</si>
  <si>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</si>
  <si>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</si>
  <si>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</si>
  <si>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</si>
  <si>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</si>
  <si>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</si>
  <si>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</si>
  <si>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</si>
  <si>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</si>
  <si>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</si>
  <si>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</si>
  <si>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</si>
  <si>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</si>
  <si>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</si>
  <si>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</si>
  <si>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</si>
  <si>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</si>
  <si>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</si>
  <si>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</si>
  <si>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</si>
  <si>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</si>
  <si>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</si>
  <si>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</si>
  <si>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</si>
  <si>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</si>
  <si>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</si>
  <si>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</si>
  <si>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</si>
  <si>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</si>
  <si>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</si>
  <si>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</si>
  <si>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</si>
  <si>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</si>
  <si>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</si>
  <si>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</si>
  <si>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</si>
  <si>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</si>
  <si>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</si>
  <si>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</si>
  <si>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</si>
  <si>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</si>
  <si>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</si>
  <si>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</si>
  <si>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</si>
  <si>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</si>
  <si>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</si>
  <si>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</si>
  <si>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</si>
  <si>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</si>
  <si>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</si>
  <si>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</si>
  <si>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</si>
  <si>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</si>
  <si>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</si>
  <si>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</si>
  <si>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</si>
  <si>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</si>
  <si>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</si>
  <si>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</si>
  <si>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</si>
  <si>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</si>
  <si>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</si>
  <si>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</si>
  <si>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</si>
  <si>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</si>
  <si>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</si>
  <si>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</si>
  <si>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</si>
  <si>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</si>
  <si>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</si>
  <si>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</si>
  <si>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</si>
  <si>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</si>
  <si>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</si>
  <si>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</si>
  <si>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</si>
  <si>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</si>
  <si>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</si>
  <si>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</si>
  <si>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</si>
  <si>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</si>
  <si>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</si>
  <si>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</si>
  <si>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</si>
  <si>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</si>
  <si>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</si>
  <si>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</si>
  <si>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</si>
  <si>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</si>
  <si>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</si>
  <si>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</si>
  <si>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</si>
  <si>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</si>
  <si>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</si>
  <si>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</si>
  <si>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</si>
  <si>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</si>
  <si>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</si>
  <si>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</si>
  <si>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</si>
  <si>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</si>
  <si>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</si>
  <si>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</si>
  <si>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</si>
  <si>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</si>
  <si>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</si>
  <si>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</si>
  <si>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</si>
  <si>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</si>
  <si>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</si>
  <si>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</si>
  <si>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</si>
  <si>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</si>
  <si>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</si>
  <si>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</si>
  <si>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</si>
  <si>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</si>
  <si>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</si>
  <si>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</si>
  <si>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</si>
  <si>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</si>
  <si>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</si>
  <si>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</si>
  <si>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</si>
  <si>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</si>
  <si>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</si>
  <si>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</si>
  <si>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</si>
  <si>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</si>
  <si>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</si>
  <si>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</si>
  <si>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</si>
  <si>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</si>
  <si>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</si>
  <si>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</si>
  <si>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</si>
  <si>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</si>
  <si>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</si>
  <si>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</si>
  <si>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</si>
  <si>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</si>
  <si>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</si>
  <si>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</si>
  <si>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</si>
  <si>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</si>
  <si>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</si>
  <si>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</si>
  <si>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</si>
  <si>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</si>
  <si>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</si>
  <si>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</si>
  <si>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</si>
  <si>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</si>
  <si>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</si>
  <si>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</si>
  <si>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</si>
  <si>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</si>
  <si>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</si>
  <si>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</si>
  <si>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</si>
  <si>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</si>
  <si>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</si>
  <si>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</si>
  <si>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</si>
  <si>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</si>
  <si>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</si>
  <si>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</si>
  <si>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</si>
  <si>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</si>
  <si>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</si>
  <si>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</si>
  <si>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</si>
  <si>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</si>
  <si>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</si>
  <si>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</si>
  <si>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</si>
  <si>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</si>
  <si>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</si>
  <si>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</si>
  <si>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</si>
  <si>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</si>
  <si>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</si>
  <si>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</si>
  <si>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</si>
  <si>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</si>
  <si>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</si>
  <si>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</si>
  <si>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</si>
  <si>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</si>
  <si>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</si>
  <si>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</si>
  <si>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</si>
  <si>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</si>
  <si>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</si>
  <si>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</si>
  <si>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</si>
  <si>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</si>
  <si>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</si>
  <si>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</si>
  <si>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</si>
  <si>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</si>
  <si>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</si>
  <si>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</si>
  <si>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</si>
  <si>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</si>
  <si>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</si>
  <si>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</si>
  <si>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</si>
  <si>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</si>
  <si>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</si>
  <si>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</si>
  <si>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</si>
  <si>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</si>
  <si>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</si>
  <si>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</si>
  <si>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</si>
  <si>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</si>
  <si>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</si>
  <si>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</si>
  <si>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</si>
  <si>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</si>
  <si>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</si>
  <si>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</si>
  <si>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</si>
  <si>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</si>
  <si>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</si>
  <si>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</si>
  <si>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</si>
  <si>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</si>
  <si>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</si>
  <si>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</si>
  <si>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</si>
  <si>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</si>
  <si>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</si>
  <si>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</si>
  <si>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</si>
  <si>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</si>
  <si>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</si>
  <si>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</si>
  <si>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</si>
  <si>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</si>
  <si>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</si>
  <si>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</si>
  <si>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</si>
  <si>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</si>
  <si>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</si>
  <si>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</si>
  <si>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</si>
  <si>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</si>
  <si>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</si>
  <si>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</si>
  <si>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</si>
  <si>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</si>
  <si>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</si>
  <si>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</si>
  <si>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</si>
  <si>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</si>
  <si>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</si>
  <si>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</si>
  <si>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</si>
  <si>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</si>
  <si>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</si>
  <si>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</si>
  <si>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</si>
  <si>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</si>
  <si>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</si>
  <si>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</si>
  <si>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</si>
  <si>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</si>
  <si>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</si>
  <si>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</si>
  <si>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</si>
  <si>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</si>
  <si>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</si>
  <si>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</si>
  <si>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</si>
  <si>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</si>
  <si>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</si>
  <si>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</si>
  <si>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</si>
  <si>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</si>
  <si>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</si>
  <si>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</si>
  <si>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</si>
  <si>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</si>
  <si>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</si>
  <si>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</si>
  <si>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</si>
  <si>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</si>
  <si>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</si>
  <si>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</si>
  <si>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</si>
  <si>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</si>
  <si>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</si>
  <si>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</si>
  <si>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</si>
  <si>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</si>
  <si>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</si>
  <si>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</si>
  <si>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</si>
  <si>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</si>
  <si>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</si>
  <si>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</si>
  <si>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</si>
  <si>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</si>
  <si>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</si>
  <si>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</si>
  <si>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</si>
  <si>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</si>
  <si>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</si>
  <si>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</si>
  <si>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</si>
  <si>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</si>
  <si>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</si>
  <si>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</si>
  <si>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</si>
  <si>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</si>
  <si>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</si>
  <si>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</si>
  <si>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</si>
  <si>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</si>
  <si>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</si>
  <si>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</si>
  <si>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</si>
  <si>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</si>
  <si>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</si>
  <si>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</si>
  <si>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</si>
  <si>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</si>
  <si>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</si>
  <si>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</si>
  <si>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</si>
  <si>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</si>
  <si>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</si>
  <si>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</si>
  <si>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</si>
  <si>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</si>
  <si>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</si>
  <si>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</si>
  <si>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</si>
  <si>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</si>
  <si>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</si>
  <si>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</si>
  <si>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</si>
  <si>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</si>
  <si>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</si>
  <si>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</si>
  <si>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</si>
  <si>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</si>
  <si>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</si>
  <si>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</si>
  <si>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</si>
  <si>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</si>
  <si>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</si>
  <si>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</si>
  <si>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</si>
  <si>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</si>
  <si>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</si>
  <si>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</si>
  <si>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</si>
  <si>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</si>
  <si>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</si>
  <si>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</si>
  <si>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</si>
  <si>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</si>
  <si>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</si>
  <si>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</si>
  <si>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</si>
  <si>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</si>
  <si>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</si>
  <si>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</si>
  <si>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</si>
  <si>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</si>
  <si>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</si>
  <si>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</si>
  <si>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</si>
  <si>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</si>
  <si>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</si>
  <si>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</si>
  <si>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</si>
  <si>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</si>
  <si>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</si>
  <si>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</si>
  <si>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</si>
  <si>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</si>
  <si>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</si>
  <si>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</si>
  <si>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</si>
  <si>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</si>
  <si>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</si>
  <si>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</si>
  <si>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</si>
  <si>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</si>
  <si>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</si>
  <si>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</si>
  <si>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</si>
  <si>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</si>
  <si>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</si>
  <si>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</si>
  <si>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</si>
  <si>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</si>
  <si>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</si>
  <si>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</si>
  <si>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</si>
  <si>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</si>
  <si>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</si>
  <si>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</si>
  <si>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</si>
  <si>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</si>
  <si>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</si>
  <si>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</si>
  <si>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</si>
  <si>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</si>
  <si>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</si>
  <si>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</si>
  <si>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</si>
  <si>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</si>
  <si>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</si>
  <si>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</si>
  <si>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</si>
  <si>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</si>
  <si>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</si>
  <si>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</si>
  <si>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</si>
  <si>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</si>
  <si>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</si>
  <si>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</si>
  <si>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</si>
  <si>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</si>
  <si>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</si>
  <si>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</si>
  <si>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</si>
  <si>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</si>
  <si>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</si>
  <si>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</si>
  <si>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</si>
  <si>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</si>
  <si>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</si>
  <si>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</si>
  <si>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</si>
  <si>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</si>
  <si>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</si>
  <si>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</si>
  <si>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</si>
  <si>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</si>
  <si>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</si>
  <si>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</si>
  <si>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</si>
  <si>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</si>
  <si>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</si>
  <si>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</si>
  <si>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</si>
  <si>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</si>
  <si>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</si>
  <si>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</si>
  <si>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</si>
  <si>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</si>
  <si>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</si>
  <si>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</si>
  <si>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</si>
  <si>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</si>
  <si>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</si>
  <si>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</si>
  <si>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</si>
  <si>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</si>
  <si>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</si>
  <si>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</si>
  <si>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</si>
  <si>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</si>
  <si>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</si>
  <si>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</si>
  <si>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</si>
  <si>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</si>
  <si>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</si>
  <si>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</si>
  <si>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</si>
  <si>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</si>
  <si>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</si>
  <si>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</si>
  <si>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</si>
  <si>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</si>
  <si>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</si>
  <si>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</si>
  <si>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</si>
  <si>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</si>
  <si>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</si>
  <si>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</si>
  <si>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</si>
  <si>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</si>
  <si>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</si>
  <si>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</si>
  <si>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</si>
  <si>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</si>
  <si>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</si>
  <si>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</si>
  <si>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</si>
  <si>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</si>
  <si>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</si>
  <si>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</si>
  <si>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</si>
  <si>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</si>
  <si>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</si>
  <si>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</si>
  <si>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</si>
  <si>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</si>
  <si>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</si>
  <si>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</si>
  <si>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</si>
  <si>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</si>
  <si>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</si>
  <si>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</si>
  <si>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</si>
  <si>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</si>
  <si>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</si>
  <si>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</si>
  <si>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</si>
  <si>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</si>
  <si>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</si>
  <si>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</si>
  <si>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</si>
  <si>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</si>
  <si>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</si>
  <si>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</si>
  <si>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</si>
  <si>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</si>
  <si>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</si>
  <si>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</si>
  <si>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</si>
  <si>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</si>
  <si>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</si>
  <si>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</si>
  <si>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</si>
  <si>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</si>
  <si>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</si>
  <si>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</si>
  <si>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</si>
  <si>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</si>
  <si>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</si>
  <si>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</si>
  <si>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</si>
  <si>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</si>
  <si>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</si>
  <si>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</si>
  <si>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</si>
  <si>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</si>
  <si>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</si>
  <si>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</si>
  <si>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</si>
  <si>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</si>
  <si>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</si>
  <si>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</si>
  <si>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</si>
  <si>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</si>
  <si>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</si>
  <si>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</si>
  <si>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</si>
  <si>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</si>
  <si>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</si>
  <si>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</si>
  <si>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</si>
  <si>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</si>
  <si>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</si>
  <si>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</si>
  <si>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</si>
  <si>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</si>
  <si>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</si>
  <si>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</si>
  <si>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</si>
  <si>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</si>
  <si>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</si>
  <si>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</si>
  <si>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</si>
  <si>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</si>
  <si>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</si>
  <si>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</si>
  <si>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</si>
  <si>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</si>
  <si>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</si>
  <si>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</si>
  <si>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</si>
  <si>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</si>
  <si>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</si>
  <si>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</si>
  <si>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</si>
  <si>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</si>
  <si>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</si>
  <si>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</si>
  <si>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</si>
  <si>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</si>
  <si>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</si>
  <si>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</si>
  <si>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</si>
  <si>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</si>
  <si>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</si>
  <si>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</si>
  <si>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</si>
  <si>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</si>
  <si>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</si>
  <si>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</si>
  <si>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</si>
  <si>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</si>
  <si>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</si>
  <si>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</si>
  <si>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</si>
  <si>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</si>
  <si>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</si>
  <si>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</si>
  <si>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</si>
  <si>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</si>
  <si>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</si>
  <si>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</si>
  <si>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</si>
  <si>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</si>
  <si>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</si>
  <si>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</si>
  <si>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</si>
  <si>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</si>
  <si>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</si>
  <si>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</si>
  <si>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</si>
  <si>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</si>
  <si>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</si>
  <si>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</si>
  <si>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</si>
  <si>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</si>
  <si>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</si>
  <si>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</si>
  <si>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</si>
  <si>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</si>
  <si>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</si>
  <si>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</si>
  <si>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</si>
  <si>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</si>
  <si>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</si>
  <si>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</si>
  <si>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</si>
  <si>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</si>
  <si>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</si>
  <si>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</si>
  <si>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</si>
  <si>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</si>
  <si>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</si>
  <si>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</si>
  <si>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</si>
  <si>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</si>
  <si>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</si>
  <si>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</si>
  <si>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</si>
  <si>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</si>
  <si>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</si>
  <si>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</si>
  <si>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</si>
  <si>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</si>
  <si>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</si>
  <si>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</si>
  <si>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</si>
  <si>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</si>
  <si>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</si>
  <si>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</si>
  <si>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</si>
  <si>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</si>
  <si>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</si>
  <si>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</si>
  <si>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</si>
  <si>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</si>
  <si>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</si>
  <si>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</si>
  <si>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</si>
  <si>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</si>
  <si>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</si>
  <si>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</si>
  <si>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</si>
  <si>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</si>
  <si>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</si>
  <si>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</si>
  <si>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</si>
  <si>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</si>
  <si>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</si>
  <si>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</si>
  <si>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</si>
  <si>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</si>
  <si>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</si>
  <si>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</si>
  <si>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</si>
  <si>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</si>
  <si>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</si>
  <si>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</si>
  <si>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</si>
  <si>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</si>
  <si>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</si>
  <si>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</si>
  <si>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</si>
  <si>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</si>
  <si>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</si>
  <si>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</si>
  <si>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</si>
  <si>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</si>
  <si>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</si>
  <si>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</si>
  <si>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</si>
  <si>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</si>
  <si>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</si>
  <si>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</si>
  <si>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</si>
  <si>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</si>
  <si>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</si>
  <si>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</si>
  <si>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</si>
  <si>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</si>
  <si>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</si>
  <si>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</si>
  <si>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</si>
  <si>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</si>
  <si>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</si>
  <si>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</si>
  <si>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</si>
  <si>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</si>
  <si>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</si>
  <si>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</si>
  <si>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</si>
  <si>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</si>
  <si>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</si>
  <si>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</si>
  <si>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</si>
  <si>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</si>
  <si>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</si>
  <si>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</si>
  <si>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</si>
  <si>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</si>
  <si>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</si>
  <si>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</si>
  <si>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</si>
  <si>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</si>
  <si>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</si>
  <si>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</si>
  <si>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</si>
  <si>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</si>
  <si>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</si>
  <si>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</si>
  <si>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</si>
  <si>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</si>
  <si>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</si>
  <si>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</si>
  <si>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</si>
  <si>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</si>
  <si>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</si>
  <si>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</si>
  <si>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</si>
  <si>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</si>
  <si>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</si>
  <si>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</si>
  <si>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</si>
  <si>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</si>
  <si>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</si>
  <si>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</si>
  <si>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</si>
  <si>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</si>
  <si>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</si>
  <si>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</si>
  <si>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</si>
  <si>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</si>
  <si>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</si>
  <si>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</si>
  <si>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</si>
  <si>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</si>
  <si>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</si>
  <si>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</si>
  <si>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</si>
  <si>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</si>
  <si>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</si>
  <si>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</si>
  <si>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</si>
  <si>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</si>
  <si>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</si>
  <si>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</si>
  <si>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</si>
  <si>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</si>
  <si>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</si>
  <si>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</si>
  <si>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</si>
  <si>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</si>
  <si>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</si>
  <si>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</si>
  <si>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</si>
  <si>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</si>
  <si>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</si>
  <si>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</si>
  <si>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</si>
  <si>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</si>
  <si>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</si>
  <si>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</si>
  <si>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</si>
  <si>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</si>
  <si>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</si>
  <si>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</si>
  <si>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</si>
  <si>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</si>
  <si>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</si>
  <si>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</si>
  <si>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</si>
  <si>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</si>
  <si>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</si>
  <si>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</si>
  <si>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</si>
  <si>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</si>
  <si>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</si>
  <si>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</si>
  <si>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</si>
  <si>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</si>
  <si>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</si>
  <si>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</si>
  <si>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</si>
  <si>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</si>
  <si>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</si>
  <si>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</si>
  <si>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</si>
  <si>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</si>
  <si>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</si>
  <si>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</si>
  <si>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</si>
  <si>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</si>
  <si>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</si>
  <si>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</si>
  <si>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</si>
  <si>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</si>
  <si>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</si>
  <si>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</si>
  <si>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</si>
  <si>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</si>
  <si>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</si>
  <si>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</si>
  <si>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</si>
  <si>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</si>
  <si>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</si>
  <si>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</si>
  <si>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</si>
  <si>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</si>
  <si>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</si>
  <si>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</si>
  <si>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</si>
  <si>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</si>
  <si>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</si>
  <si>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</si>
  <si>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</si>
  <si>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</si>
  <si>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</si>
  <si>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</si>
  <si>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</si>
  <si>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</si>
  <si>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</si>
  <si>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</si>
  <si>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</si>
  <si>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</si>
  <si>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</si>
  <si>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</si>
  <si>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</si>
  <si>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</si>
  <si>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</si>
  <si>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</si>
  <si>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</si>
  <si>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</si>
  <si>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</si>
  <si>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</si>
  <si>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</si>
  <si>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</si>
  <si>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</si>
  <si>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</si>
  <si>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</si>
  <si>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</si>
  <si>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</si>
  <si>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</si>
  <si>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</si>
  <si>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</si>
  <si>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</si>
  <si>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</si>
  <si>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</si>
  <si>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</si>
  <si>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</si>
  <si>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</si>
  <si>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</si>
  <si>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</si>
  <si>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</si>
  <si>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</si>
  <si>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</si>
  <si>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</si>
  <si>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</si>
  <si>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</si>
  <si>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</si>
  <si>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</si>
  <si>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</si>
  <si>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</si>
  <si>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</si>
  <si>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</si>
  <si>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</si>
  <si>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</si>
  <si>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</si>
  <si>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</si>
  <si>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</si>
  <si>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</si>
  <si>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</si>
  <si>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</si>
  <si>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</si>
  <si>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</si>
  <si>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</si>
  <si>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</si>
  <si>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</si>
  <si>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</si>
  <si>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</si>
  <si>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</si>
  <si>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</si>
  <si>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</si>
  <si>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</si>
  <si>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</si>
  <si>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</si>
  <si>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</si>
  <si>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</si>
  <si>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</si>
  <si>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</si>
  <si>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</si>
  <si>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</si>
  <si>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</si>
  <si>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</si>
  <si>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</si>
  <si>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</si>
  <si>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</si>
  <si>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</si>
  <si>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</si>
  <si>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</si>
  <si>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</si>
  <si>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</si>
  <si>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</si>
  <si>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</si>
  <si>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</si>
  <si>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</si>
  <si>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</si>
  <si>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</si>
  <si>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</si>
  <si>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</si>
  <si>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</si>
  <si>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</si>
  <si>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</si>
  <si>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</si>
  <si>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</si>
  <si>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</si>
  <si>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</si>
  <si>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</si>
  <si>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</si>
  <si>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</si>
  <si>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</si>
  <si>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</si>
  <si>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</si>
  <si>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</si>
  <si>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</si>
  <si>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</si>
  <si>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</si>
  <si>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</si>
  <si>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</si>
  <si>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</si>
  <si>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</si>
  <si>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</si>
  <si>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</si>
  <si>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</si>
  <si>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</si>
  <si>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</si>
  <si>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</si>
  <si>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</si>
  <si>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</si>
  <si>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</si>
  <si>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</si>
  <si>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</si>
  <si>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</si>
  <si>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</si>
  <si>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</si>
  <si>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</si>
  <si>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</si>
  <si>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</si>
  <si>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</si>
  <si>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</si>
  <si>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</si>
  <si>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</si>
  <si>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</si>
  <si>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</si>
  <si>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</si>
  <si>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</si>
  <si>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</si>
  <si>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</si>
  <si>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</si>
  <si>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</si>
  <si>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</si>
  <si>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</si>
  <si>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</si>
  <si>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</si>
  <si>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</si>
  <si>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</si>
  <si>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</si>
  <si>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</si>
  <si>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</si>
  <si>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</si>
  <si>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</si>
  <si>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</si>
  <si>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</si>
  <si>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</si>
  <si>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</si>
  <si>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</si>
  <si>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</si>
  <si>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</si>
  <si>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</si>
  <si>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</si>
  <si>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</si>
  <si>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</si>
  <si>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</si>
  <si>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</si>
  <si>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</si>
  <si>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</si>
  <si>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</si>
  <si>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</si>
  <si>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</si>
  <si>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</si>
  <si>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</si>
  <si>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</si>
  <si>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</si>
  <si>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</si>
  <si>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</si>
  <si>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</si>
  <si>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</si>
  <si>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</si>
  <si>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</si>
  <si>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</si>
  <si>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</si>
  <si>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</si>
  <si>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</si>
  <si>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</si>
  <si>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</si>
  <si>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</si>
  <si>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</si>
  <si>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</si>
  <si>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</si>
  <si>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</si>
  <si>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</si>
  <si>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</si>
  <si>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</si>
  <si>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</si>
  <si>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</si>
  <si>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</si>
  <si>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</si>
  <si>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</si>
  <si>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</si>
  <si>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</si>
  <si>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</si>
  <si>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</si>
  <si>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</si>
  <si>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</si>
  <si>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</si>
  <si>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</si>
  <si>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</si>
  <si>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</si>
  <si>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</si>
  <si>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</si>
  <si>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</si>
  <si>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</si>
  <si>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</si>
  <si>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</si>
  <si>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</si>
  <si>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</si>
  <si>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</si>
  <si>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</si>
  <si>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</si>
  <si>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</si>
  <si>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</si>
  <si>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</si>
  <si>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</si>
  <si>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</si>
  <si>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</si>
  <si>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</si>
  <si>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</si>
  <si>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</si>
  <si>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</si>
  <si>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</si>
  <si>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</si>
  <si>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</si>
  <si>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</si>
  <si>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</si>
  <si>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</si>
  <si>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</si>
  <si>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</si>
  <si>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</si>
  <si>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</si>
  <si>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</si>
  <si>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</si>
  <si>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</si>
  <si>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</si>
  <si>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</si>
  <si>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</si>
  <si>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</si>
  <si>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</si>
  <si>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</si>
  <si>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</si>
  <si>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</si>
  <si>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</si>
  <si>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</si>
  <si>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</si>
  <si>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</si>
  <si>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</si>
  <si>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</si>
  <si>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</si>
  <si>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</si>
  <si>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</si>
  <si>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</si>
  <si>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</si>
  <si>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</si>
  <si>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</si>
  <si>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</si>
  <si>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</si>
  <si>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</si>
  <si>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</si>
  <si>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</si>
  <si>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</si>
  <si>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</si>
  <si>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</si>
  <si>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</si>
  <si>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</si>
  <si>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</si>
  <si>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</si>
  <si>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</si>
  <si>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</si>
  <si>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</si>
  <si>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</si>
  <si>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</si>
  <si>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</si>
  <si>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</si>
  <si>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</si>
  <si>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</si>
  <si>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</si>
  <si>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</si>
  <si>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</si>
  <si>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</si>
  <si>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</si>
  <si>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</si>
  <si>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</si>
  <si>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</si>
  <si>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</si>
  <si>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</si>
  <si>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</si>
  <si>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</si>
  <si>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</si>
  <si>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</si>
  <si>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</si>
  <si>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</si>
  <si>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</si>
  <si>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</si>
  <si>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</si>
  <si>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</si>
  <si>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</si>
  <si>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</si>
  <si>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</si>
  <si>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</si>
  <si>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</si>
  <si>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</si>
  <si>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</si>
  <si>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</si>
  <si>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</si>
  <si>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</si>
  <si>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</si>
  <si>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</si>
  <si>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</si>
  <si>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</si>
  <si>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</si>
  <si>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</si>
  <si>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</si>
  <si>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</si>
  <si>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</si>
  <si>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</si>
  <si>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</si>
  <si>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</si>
  <si>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</si>
  <si>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</si>
  <si>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</si>
  <si>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</si>
  <si>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</si>
  <si>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</si>
  <si>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</si>
  <si>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</si>
  <si>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</si>
  <si>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</si>
  <si>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</si>
  <si>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</si>
  <si>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</si>
  <si>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</si>
  <si>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</si>
  <si>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</si>
  <si>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</si>
  <si>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</si>
  <si>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</si>
  <si>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</si>
  <si>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</si>
  <si>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</si>
  <si>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</si>
  <si>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</si>
  <si>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</si>
  <si>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</si>
  <si>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</si>
  <si>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</si>
  <si>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</si>
  <si>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</si>
  <si>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</si>
  <si>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</si>
  <si>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</si>
  <si>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</si>
  <si>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</si>
  <si>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</si>
  <si>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</si>
  <si>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</si>
  <si>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</si>
  <si>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</si>
  <si>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</si>
  <si>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</si>
  <si>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</si>
  <si>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</si>
  <si>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</si>
  <si>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</si>
  <si>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</si>
  <si>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</si>
  <si>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</si>
  <si>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</si>
  <si>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</si>
  <si>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</si>
  <si>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</si>
  <si>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</si>
  <si>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</si>
  <si>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</si>
  <si>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</si>
  <si>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</si>
  <si>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</si>
  <si>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</si>
  <si>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</si>
  <si>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</si>
  <si>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</si>
  <si>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</si>
  <si>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</si>
  <si>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</si>
  <si>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</si>
  <si>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</si>
  <si>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</si>
  <si>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</si>
  <si>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</si>
  <si>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</si>
  <si>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</si>
  <si>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</si>
  <si>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</si>
  <si>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</si>
  <si>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</si>
  <si>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</si>
  <si>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</si>
  <si>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</si>
  <si>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</si>
  <si>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</si>
  <si>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</si>
  <si>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</si>
  <si>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</si>
  <si>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</si>
  <si>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</si>
  <si>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</si>
  <si>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</si>
  <si>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</si>
  <si>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</si>
  <si>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</si>
  <si>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</si>
  <si>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</si>
  <si>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</si>
  <si>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</si>
  <si>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</si>
  <si>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</si>
  <si>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</si>
  <si>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</si>
  <si>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</si>
  <si>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</si>
  <si>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</si>
  <si>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</si>
  <si>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</si>
  <si>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</si>
  <si>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</si>
  <si>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</si>
  <si>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</si>
  <si>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</si>
  <si>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</si>
  <si>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</si>
  <si>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</si>
  <si>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</si>
  <si>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</si>
  <si>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</si>
  <si>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</si>
  <si>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</si>
  <si>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</si>
  <si>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</si>
  <si>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</si>
  <si>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</si>
  <si>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</si>
  <si>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</si>
  <si>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</si>
  <si>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</si>
  <si>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</si>
  <si>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</si>
  <si>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</si>
  <si>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</si>
  <si>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</si>
  <si>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</si>
  <si>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</si>
  <si>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</si>
  <si>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</si>
  <si>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</si>
  <si>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</si>
  <si>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</si>
  <si>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</si>
  <si>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</si>
  <si>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</si>
  <si>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</si>
  <si>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</si>
  <si>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</si>
  <si>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</si>
  <si>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</si>
  <si>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</si>
  <si>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</si>
  <si>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</si>
  <si>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</si>
  <si>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</si>
  <si>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</si>
  <si>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</si>
  <si>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</si>
  <si>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</si>
  <si>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</si>
  <si>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</si>
  <si>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</si>
  <si>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</si>
  <si>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</si>
  <si>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</si>
  <si>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</si>
  <si>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</si>
  <si>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</si>
  <si>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</si>
  <si>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</si>
  <si>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</si>
  <si>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</si>
  <si>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</si>
  <si>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</si>
  <si>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</si>
  <si>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</si>
  <si>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</si>
  <si>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</si>
  <si>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</si>
  <si>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</si>
  <si>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</si>
  <si>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</si>
  <si>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</si>
  <si>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</si>
  <si>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</si>
  <si>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</si>
  <si>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</si>
  <si>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</si>
  <si>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</si>
  <si>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</si>
  <si>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</si>
  <si>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</si>
  <si>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</si>
  <si>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</si>
  <si>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</si>
  <si>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</si>
  <si>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</si>
  <si>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</si>
  <si>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</si>
  <si>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</si>
  <si>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</si>
  <si>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</si>
  <si>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</si>
  <si>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</si>
  <si>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</si>
  <si>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</si>
  <si>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</si>
  <si>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</si>
  <si>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</si>
  <si>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</si>
  <si>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</si>
  <si>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</si>
  <si>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</si>
  <si>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</si>
  <si>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</si>
  <si>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</si>
  <si>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</si>
  <si>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</si>
  <si>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</si>
  <si>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</si>
  <si>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</si>
  <si>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</si>
  <si>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</si>
  <si>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</si>
  <si>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</si>
  <si>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</si>
  <si>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</si>
  <si>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</si>
  <si>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</si>
  <si>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</si>
  <si>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</si>
  <si>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</si>
  <si>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</si>
  <si>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</si>
  <si>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</si>
  <si>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</si>
  <si>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</si>
  <si>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</si>
  <si>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</si>
  <si>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</si>
  <si>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</si>
  <si>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</si>
  <si>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</si>
  <si>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</si>
  <si>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</si>
  <si>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</si>
  <si>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</si>
  <si>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</si>
  <si>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</si>
  <si>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</si>
  <si>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</si>
  <si>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</si>
  <si>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</si>
  <si>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</si>
  <si>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</si>
  <si>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</si>
  <si>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</si>
  <si>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</si>
  <si>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</si>
  <si>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</si>
  <si>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</si>
  <si>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</si>
  <si>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</si>
  <si>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</si>
  <si>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</si>
  <si>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</si>
  <si>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</si>
  <si>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</si>
  <si>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</si>
  <si>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</si>
  <si>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</si>
  <si>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</si>
  <si>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</si>
  <si>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</si>
  <si>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</si>
  <si>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</si>
  <si>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</si>
  <si>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</si>
  <si>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</si>
  <si>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</si>
  <si>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</si>
  <si>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</si>
  <si>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</si>
  <si>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</si>
  <si>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</si>
  <si>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</si>
  <si>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</si>
  <si>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</si>
  <si>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</si>
  <si>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</si>
  <si>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</si>
  <si>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</si>
  <si>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</si>
  <si>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</si>
  <si>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</si>
  <si>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</si>
  <si>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</si>
  <si>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</si>
  <si>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</si>
  <si>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</si>
  <si>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</si>
  <si>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</si>
  <si>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</si>
  <si>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</si>
  <si>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</si>
  <si>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</si>
  <si>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</si>
  <si>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</si>
  <si>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</si>
  <si>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</si>
  <si>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</si>
  <si>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</si>
  <si>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</si>
  <si>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</si>
  <si>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</si>
  <si>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</si>
  <si>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</si>
  <si>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</si>
  <si>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</si>
  <si>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</si>
  <si>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</si>
  <si>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</si>
  <si>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</si>
  <si>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</si>
  <si>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</si>
  <si>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</si>
  <si>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</si>
  <si>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</si>
  <si>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</si>
  <si>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</si>
  <si>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</si>
  <si>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</si>
  <si>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</si>
  <si>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</si>
  <si>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</si>
  <si>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</si>
  <si>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</si>
  <si>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</si>
  <si>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</si>
  <si>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</si>
  <si>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</si>
  <si>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</si>
  <si>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</si>
  <si>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</si>
  <si>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</si>
  <si>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</si>
  <si>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</si>
  <si>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</si>
  <si>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</si>
  <si>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</si>
  <si>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</si>
  <si>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</si>
  <si>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</si>
  <si>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</si>
  <si>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</si>
  <si>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</si>
  <si>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</si>
  <si>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</si>
  <si>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</si>
  <si>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</si>
  <si>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</si>
  <si>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</si>
  <si>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</si>
  <si>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</si>
  <si>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</si>
  <si>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</si>
  <si>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</si>
  <si>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</si>
  <si>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</si>
  <si>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</si>
  <si>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</si>
  <si>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</si>
  <si>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</si>
  <si>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</si>
  <si>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</si>
  <si>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</si>
  <si>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</si>
  <si>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</si>
  <si>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</si>
  <si>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</si>
  <si>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</si>
  <si>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</si>
  <si>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</si>
  <si>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</si>
  <si>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</si>
  <si>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</si>
  <si>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</si>
  <si>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</si>
  <si>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</si>
  <si>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</si>
  <si>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</si>
  <si>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</si>
  <si>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</si>
  <si>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</si>
  <si>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</si>
  <si>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</si>
  <si>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</si>
  <si>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</si>
  <si>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</si>
  <si>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</si>
  <si>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</si>
  <si>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</si>
  <si>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</si>
  <si>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</si>
  <si>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</si>
  <si>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</si>
  <si>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</si>
  <si>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</si>
  <si>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</si>
  <si>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</si>
  <si>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</si>
  <si>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</si>
  <si>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</si>
  <si>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</si>
  <si>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</si>
  <si>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</si>
  <si>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</si>
  <si>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</si>
  <si>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</si>
  <si>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</si>
  <si>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</si>
  <si>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</si>
  <si>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</si>
  <si>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</si>
  <si>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</si>
  <si>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</si>
  <si>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</si>
  <si>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</si>
  <si>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</si>
  <si>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</si>
  <si>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</si>
  <si>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</si>
  <si>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</si>
  <si>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</si>
  <si>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</si>
  <si>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</si>
  <si>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</si>
  <si>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</si>
  <si>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</si>
  <si>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</si>
  <si>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</si>
  <si>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</si>
  <si>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</si>
  <si>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</si>
  <si>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</si>
  <si>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</si>
  <si>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</si>
  <si>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</si>
  <si>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</si>
  <si>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</si>
  <si>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</si>
  <si>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</si>
  <si>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</si>
  <si>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</si>
  <si>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</si>
  <si>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</si>
  <si>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</si>
  <si>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</si>
  <si>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</si>
  <si>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</si>
  <si>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</si>
  <si>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</si>
  <si>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</si>
  <si>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</si>
  <si>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</si>
  <si>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</si>
  <si>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</si>
  <si>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</si>
  <si>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</si>
  <si>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</si>
  <si>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</si>
  <si>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</si>
  <si>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</si>
  <si>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</si>
  <si>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</si>
  <si>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</si>
  <si>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</si>
  <si>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</si>
  <si>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</si>
  <si>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</si>
  <si>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</si>
  <si>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</si>
  <si>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</si>
  <si>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</si>
  <si>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</si>
  <si>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</si>
  <si>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</si>
  <si>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</si>
  <si>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</si>
  <si>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</si>
  <si>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</si>
  <si>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</si>
  <si>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</si>
  <si>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</si>
  <si>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</si>
  <si>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</si>
  <si>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</si>
  <si>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</si>
  <si>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</si>
  <si>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</si>
  <si>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</si>
  <si>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</si>
  <si>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</si>
  <si>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</si>
  <si>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</si>
  <si>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</si>
  <si>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</si>
  <si>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</si>
  <si>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</si>
  <si>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</si>
  <si>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</si>
  <si>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</si>
  <si>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</si>
  <si>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</si>
  <si>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</si>
  <si>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</si>
  <si>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</si>
  <si>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</si>
  <si>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</si>
  <si>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</si>
  <si>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</si>
  <si>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</si>
  <si>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</si>
  <si>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</si>
  <si>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</si>
  <si>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</si>
  <si>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</si>
  <si>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</si>
  <si>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</si>
  <si>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</si>
  <si>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</si>
  <si>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</si>
  <si>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</si>
  <si>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</si>
  <si>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</si>
  <si>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</si>
  <si>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</si>
  <si>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</si>
  <si>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</si>
  <si>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</si>
  <si>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</si>
  <si>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</si>
  <si>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</si>
  <si>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</si>
  <si>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</si>
  <si>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</si>
  <si>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</si>
  <si>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</si>
  <si>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</si>
  <si>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</si>
  <si>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</si>
  <si>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</si>
  <si>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</si>
  <si>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</si>
  <si>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</si>
  <si>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</si>
  <si>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</si>
  <si>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</si>
  <si>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</si>
  <si>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</si>
  <si>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</si>
  <si>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</si>
  <si>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</si>
  <si>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</si>
  <si>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</si>
  <si>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</si>
  <si>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</si>
  <si>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</si>
  <si>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</si>
  <si>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</si>
  <si>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</si>
  <si>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</si>
  <si>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</si>
  <si>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</si>
  <si>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</si>
  <si>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</si>
  <si>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</si>
  <si>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</si>
  <si>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</si>
  <si>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</si>
  <si>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</si>
  <si>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</si>
  <si>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</si>
  <si>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</si>
  <si>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</si>
  <si>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</si>
  <si>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</si>
  <si>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</si>
  <si>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</si>
  <si>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</si>
  <si>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</si>
  <si>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</si>
  <si>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</si>
  <si>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</si>
  <si>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</si>
  <si>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</si>
  <si>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</si>
  <si>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</si>
  <si>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</si>
  <si>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</si>
  <si>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</si>
  <si>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</si>
  <si>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</si>
  <si>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</si>
  <si>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</si>
  <si>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</si>
  <si>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</si>
  <si>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</si>
  <si>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</si>
  <si>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</si>
  <si>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</si>
  <si>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</si>
  <si>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</si>
  <si>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</si>
  <si>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</si>
  <si>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</si>
  <si>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</si>
  <si>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</si>
  <si>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</si>
  <si>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</si>
  <si>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</si>
  <si>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</si>
  <si>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</si>
  <si>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</si>
  <si>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</si>
  <si>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</si>
  <si>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</si>
  <si>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</si>
  <si>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</si>
  <si>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</si>
  <si>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</si>
  <si>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</si>
  <si>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</si>
  <si>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</si>
  <si>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</si>
  <si>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</si>
  <si>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</si>
  <si>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</si>
  <si>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</si>
  <si>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</si>
  <si>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</si>
  <si>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</si>
  <si>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</si>
  <si>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</si>
  <si>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</si>
  <si>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</si>
  <si>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</si>
  <si>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</si>
  <si>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</si>
  <si>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</si>
  <si>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</si>
  <si>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</si>
  <si>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</si>
  <si>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</si>
  <si>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</si>
  <si>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</si>
  <si>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</si>
  <si>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</si>
  <si>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</si>
  <si>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</si>
  <si>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</si>
  <si>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</si>
  <si>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</si>
  <si>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</si>
  <si>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</si>
  <si>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</si>
  <si>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</si>
  <si>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</si>
  <si>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</si>
  <si>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</si>
  <si>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</si>
  <si>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</si>
  <si>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</si>
  <si>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</si>
  <si>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</si>
  <si>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</si>
  <si>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</si>
  <si>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</si>
  <si>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</si>
  <si>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</si>
  <si>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</si>
  <si>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</si>
  <si>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</si>
  <si>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</si>
  <si>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</si>
  <si>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</si>
  <si>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</si>
  <si>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</si>
  <si>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</si>
  <si>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</si>
  <si>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</si>
  <si>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</si>
  <si>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</si>
  <si>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</si>
  <si>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</si>
  <si>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</si>
  <si>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</si>
  <si>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</si>
  <si>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</si>
  <si>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</si>
  <si>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</si>
  <si>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</si>
  <si>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</si>
  <si>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</si>
  <si>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</si>
  <si>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</si>
  <si>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</si>
  <si>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</si>
  <si>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</si>
  <si>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</si>
  <si>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</si>
  <si>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</si>
  <si>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</si>
  <si>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</si>
  <si>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</si>
  <si>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</si>
  <si>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</si>
  <si>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</si>
  <si>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</si>
  <si>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</si>
  <si>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</si>
  <si>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</si>
  <si>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</si>
  <si>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</si>
  <si>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</si>
  <si>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</si>
  <si>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</si>
  <si>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</si>
  <si>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</si>
  <si>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</si>
  <si>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</si>
  <si>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</si>
  <si>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</si>
  <si>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</si>
  <si>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</si>
  <si>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</si>
  <si>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</si>
  <si>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</si>
  <si>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</si>
  <si>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</si>
  <si>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</si>
  <si>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</si>
  <si>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</si>
  <si>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</si>
  <si>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</si>
  <si>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</si>
  <si>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</si>
  <si>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</si>
  <si>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</si>
  <si>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</si>
  <si>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</si>
  <si>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</si>
  <si>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</si>
  <si>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</si>
  <si>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</si>
  <si>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</si>
  <si>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</si>
  <si>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</si>
  <si>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</si>
  <si>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</si>
  <si>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</si>
  <si>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</si>
  <si>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</si>
  <si>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</si>
  <si>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</si>
  <si>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</si>
  <si>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</si>
  <si>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</si>
  <si>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</si>
  <si>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</si>
  <si>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</si>
  <si>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</si>
  <si>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</si>
  <si>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</si>
  <si>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</si>
  <si>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</si>
  <si>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</si>
  <si>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</si>
  <si>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</si>
  <si>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</si>
  <si>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</si>
  <si>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</si>
  <si>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</si>
  <si>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</si>
  <si>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</si>
  <si>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</si>
  <si>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</si>
  <si>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</si>
  <si>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</si>
  <si>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</si>
  <si>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</si>
  <si>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</si>
  <si>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</si>
  <si>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</si>
  <si>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</si>
  <si>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</si>
  <si>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</si>
  <si>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</si>
  <si>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</si>
  <si>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</si>
  <si>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</si>
  <si>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</si>
  <si>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</si>
  <si>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</si>
  <si>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</si>
  <si>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</si>
  <si>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</si>
  <si>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</si>
  <si>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</si>
  <si>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</si>
  <si>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</si>
  <si>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</si>
  <si>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</si>
  <si>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</si>
  <si>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</si>
  <si>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</si>
  <si>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</si>
  <si>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</si>
  <si>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</si>
  <si>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</si>
  <si>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</si>
  <si>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</si>
  <si>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</si>
  <si>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</si>
  <si>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</si>
  <si>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</si>
  <si>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</si>
  <si>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</si>
  <si>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</si>
  <si>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</si>
  <si>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</si>
  <si>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</si>
  <si>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</si>
  <si>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</si>
  <si>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</si>
  <si>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</si>
  <si>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</si>
  <si>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</si>
  <si>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</si>
  <si>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</si>
  <si>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</si>
  <si>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</si>
  <si>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</si>
  <si>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</si>
  <si>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</si>
  <si>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</si>
  <si>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</si>
  <si>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</si>
  <si>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</si>
  <si>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</si>
  <si>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</si>
  <si>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</si>
  <si>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</si>
  <si>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</si>
  <si>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</si>
  <si>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</si>
  <si>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</si>
  <si>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</si>
  <si>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</si>
  <si>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</si>
  <si>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</si>
  <si>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</si>
  <si>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</si>
  <si>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</si>
  <si>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</si>
  <si>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</si>
  <si>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</si>
  <si>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</si>
  <si>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</si>
  <si>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</si>
  <si>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</si>
  <si>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</si>
  <si>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</si>
  <si>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</si>
  <si>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</si>
  <si>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</si>
  <si>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</si>
  <si>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</si>
  <si>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</si>
  <si>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</si>
  <si>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</si>
  <si>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</si>
  <si>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</si>
  <si>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</si>
  <si>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</si>
  <si>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</si>
  <si>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</si>
  <si>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</si>
  <si>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</si>
  <si>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</si>
  <si>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</si>
  <si>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</si>
  <si>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</si>
  <si>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</si>
  <si>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</si>
  <si>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</si>
  <si>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</si>
  <si>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</si>
  <si>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</si>
  <si>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</si>
  <si>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</si>
  <si>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</si>
  <si>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</si>
  <si>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</si>
  <si>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</si>
  <si>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</si>
  <si>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</si>
  <si>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</si>
  <si>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</si>
  <si>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</si>
  <si>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</si>
  <si>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</si>
  <si>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</si>
  <si>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</si>
  <si>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</si>
  <si>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</si>
  <si>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</si>
  <si>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</si>
  <si>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</si>
  <si>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</si>
  <si>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</si>
  <si>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</si>
  <si>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</si>
  <si>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</si>
  <si>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</si>
  <si>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</si>
  <si>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</si>
  <si>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</si>
  <si>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</si>
  <si>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</si>
  <si>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</si>
  <si>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</si>
  <si>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</si>
  <si>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</si>
  <si>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</si>
  <si>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</si>
  <si>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</si>
  <si>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</si>
  <si>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</si>
  <si>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</si>
  <si>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</si>
  <si>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</si>
  <si>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</si>
  <si>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</si>
  <si>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</si>
  <si>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</si>
  <si>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</si>
  <si>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</si>
  <si>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</si>
  <si>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</si>
  <si>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</si>
  <si>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</si>
  <si>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</si>
  <si>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</si>
  <si>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</si>
  <si>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</si>
  <si>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</si>
  <si>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</si>
  <si>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</si>
  <si>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</si>
  <si>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</si>
  <si>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</si>
  <si>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</si>
  <si>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</si>
  <si>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</si>
  <si>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</si>
  <si>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</si>
  <si>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</si>
  <si>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</si>
  <si>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</si>
  <si>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</si>
  <si>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</si>
  <si>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</si>
  <si>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</si>
  <si>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</si>
  <si>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</si>
  <si>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</si>
  <si>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</si>
  <si>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</si>
  <si>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</si>
  <si>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</si>
  <si>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</si>
  <si>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</si>
  <si>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</si>
  <si>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</si>
  <si>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</si>
  <si>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</si>
  <si>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</si>
  <si>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</si>
  <si>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</si>
  <si>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</si>
  <si>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</si>
  <si>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</si>
  <si>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</si>
  <si>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</si>
  <si>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</si>
  <si>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</si>
  <si>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</si>
  <si>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</si>
  <si>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</si>
  <si>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</si>
  <si>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</si>
  <si>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</si>
  <si>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</si>
  <si>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</si>
  <si>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</si>
  <si>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</si>
  <si>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</si>
  <si>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</si>
  <si>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</si>
  <si>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</si>
  <si>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</si>
  <si>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</si>
  <si>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</si>
  <si>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</si>
  <si>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</si>
  <si>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</si>
  <si>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</si>
  <si>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</si>
  <si>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</si>
  <si>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</si>
  <si>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</si>
  <si>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</si>
  <si>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</si>
  <si>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</si>
  <si>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</si>
  <si>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</si>
  <si>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</si>
  <si>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</si>
  <si>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</si>
  <si>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</si>
  <si>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</si>
  <si>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</si>
  <si>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</si>
  <si>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</si>
  <si>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</si>
  <si>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</si>
  <si>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</si>
  <si>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</si>
  <si>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</si>
  <si>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</si>
  <si>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</si>
  <si>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</si>
  <si>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</si>
  <si>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</si>
  <si>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</si>
  <si>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</si>
  <si>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</si>
  <si>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</si>
  <si>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</si>
  <si>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</si>
  <si>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</si>
  <si>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</si>
  <si>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</si>
  <si>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</si>
  <si>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</si>
  <si>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</si>
  <si>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</si>
  <si>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</si>
  <si>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</si>
  <si>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</si>
  <si>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</si>
  <si>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</si>
  <si>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</si>
  <si>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</si>
  <si>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</si>
  <si>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</si>
  <si>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</si>
  <si>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</si>
  <si>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</si>
  <si>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</si>
  <si>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</si>
  <si>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</si>
  <si>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</si>
  <si>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</si>
  <si>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</si>
  <si>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</si>
  <si>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</si>
  <si>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</si>
  <si>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</si>
  <si>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</si>
  <si>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</si>
  <si>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</si>
  <si>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</si>
  <si>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</si>
  <si>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</si>
  <si>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</si>
  <si>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</si>
  <si>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</si>
  <si>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</si>
  <si>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</si>
  <si>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</si>
  <si>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</si>
  <si>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</si>
  <si>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</si>
  <si>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</si>
  <si>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</si>
  <si>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</si>
  <si>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</si>
  <si>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</si>
  <si>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</si>
  <si>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</si>
  <si>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</si>
  <si>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</si>
  <si>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</si>
  <si>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</si>
  <si>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</si>
  <si>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</si>
  <si>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</si>
  <si>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</si>
  <si>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</si>
  <si>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</si>
  <si>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</si>
  <si>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</si>
  <si>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</si>
  <si>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</si>
  <si>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</si>
  <si>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</si>
  <si>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</si>
  <si>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</si>
  <si>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</si>
  <si>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</si>
  <si>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</si>
  <si>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</si>
  <si>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</si>
  <si>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</si>
  <si>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</si>
  <si>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</si>
  <si>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</si>
  <si>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</si>
  <si>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</si>
  <si>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</si>
  <si>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</si>
  <si>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</si>
  <si>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</si>
  <si>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</si>
  <si>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</si>
  <si>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</si>
  <si>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</si>
  <si>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</si>
  <si>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</si>
  <si>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</si>
  <si>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</si>
  <si>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</si>
  <si>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</si>
  <si>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</si>
  <si>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</si>
  <si>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</si>
  <si>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</si>
  <si>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</si>
  <si>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</si>
  <si>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</si>
  <si>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</si>
  <si>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</si>
  <si>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</si>
  <si>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</si>
  <si>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</si>
  <si>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</si>
  <si>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</si>
  <si>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</si>
  <si>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</si>
  <si>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</si>
  <si>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</si>
  <si>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</si>
  <si>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</si>
  <si>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</si>
  <si>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</si>
  <si>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</si>
  <si>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</si>
  <si>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</si>
  <si>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</si>
  <si>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</si>
  <si>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</si>
  <si>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</si>
  <si>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</si>
  <si>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</si>
  <si>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</si>
  <si>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</si>
  <si>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</si>
  <si>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</si>
  <si>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</si>
  <si>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</si>
  <si>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</si>
  <si>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</si>
  <si>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</si>
  <si>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</si>
  <si>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</si>
  <si>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</si>
  <si>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</si>
  <si>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</si>
  <si>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</si>
  <si>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</si>
  <si>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</si>
  <si>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</si>
  <si>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</si>
  <si>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</si>
  <si>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</si>
  <si>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</si>
  <si>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</si>
  <si>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</si>
  <si>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</si>
  <si>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</si>
  <si>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</si>
  <si>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</si>
  <si>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</si>
  <si>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</si>
  <si>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</si>
  <si>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</si>
  <si>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</si>
  <si>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</si>
  <si>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</si>
  <si>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</si>
  <si>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</si>
  <si>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</si>
  <si>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</si>
  <si>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</si>
  <si>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</si>
  <si>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</si>
  <si>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</si>
  <si>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</si>
  <si>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</si>
  <si>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</si>
  <si>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</si>
  <si>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</si>
  <si>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</si>
  <si>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</si>
  <si>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</si>
  <si>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</si>
  <si>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</si>
  <si>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</si>
  <si>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</si>
  <si>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</si>
  <si>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</si>
  <si>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</si>
  <si>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</si>
  <si>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</si>
  <si>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</si>
  <si>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</si>
  <si>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</si>
  <si>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</si>
  <si>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</si>
  <si>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</si>
  <si>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</si>
  <si>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</si>
  <si>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</si>
  <si>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</si>
  <si>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</si>
  <si>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</si>
  <si>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</si>
  <si>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</si>
  <si>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</si>
  <si>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</si>
  <si>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</si>
  <si>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</si>
  <si>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</si>
  <si>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</si>
  <si>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</si>
  <si>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</si>
  <si>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</si>
  <si>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</si>
  <si>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</si>
  <si>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</si>
  <si>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</si>
  <si>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</si>
  <si>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</si>
  <si>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</si>
  <si>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</si>
  <si>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</si>
  <si>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</si>
  <si>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</si>
  <si>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</si>
  <si>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</si>
  <si>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</si>
  <si>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</si>
  <si>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</si>
  <si>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</si>
  <si>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</si>
  <si>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</si>
  <si>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</si>
  <si>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</si>
  <si>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</si>
  <si>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</si>
  <si>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</si>
  <si>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</si>
  <si>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</si>
  <si>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</si>
  <si>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</si>
  <si>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</si>
  <si>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</si>
  <si>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</si>
  <si>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</si>
  <si>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</si>
  <si>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</si>
  <si>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</si>
  <si>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</si>
  <si>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</si>
  <si>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</si>
  <si>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</si>
  <si>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</si>
  <si>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</si>
  <si>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</si>
  <si>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</si>
  <si>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</si>
  <si>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</si>
  <si>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</si>
  <si>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</si>
  <si>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</si>
  <si>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</si>
  <si>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</si>
  <si>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</si>
  <si>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</si>
  <si>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</si>
  <si>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</si>
  <si>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</si>
  <si>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</si>
  <si>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</si>
  <si>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</si>
  <si>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</si>
  <si>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</si>
  <si>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</si>
  <si>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</si>
  <si>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</si>
  <si>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</si>
  <si>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</si>
  <si>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</si>
  <si>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</si>
  <si>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</si>
  <si>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</si>
  <si>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</si>
  <si>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</si>
  <si>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</si>
  <si>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</si>
  <si>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</si>
  <si>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</si>
  <si>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</si>
  <si>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</si>
  <si>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</si>
  <si>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</si>
  <si>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</si>
  <si>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</si>
  <si>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</si>
  <si>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</si>
  <si>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</si>
  <si>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</si>
  <si>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</si>
  <si>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</si>
  <si>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</si>
  <si>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</si>
  <si>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</si>
  <si>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</si>
  <si>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</si>
  <si>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</si>
  <si>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</si>
  <si>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</si>
  <si>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</si>
  <si>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</si>
  <si>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</si>
  <si>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</si>
  <si>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</si>
  <si>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</si>
  <si>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</si>
  <si>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</si>
  <si>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</si>
  <si>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</si>
  <si>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</si>
  <si>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</si>
  <si>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</si>
  <si>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</si>
  <si>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</si>
  <si>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</si>
  <si>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</si>
  <si>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</si>
  <si>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</si>
  <si>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</si>
  <si>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</si>
  <si>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</si>
  <si>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</si>
  <si>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</si>
  <si>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</si>
  <si>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</si>
  <si>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</si>
  <si>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</si>
  <si>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</si>
  <si>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</si>
  <si>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</si>
  <si>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</si>
  <si>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</si>
  <si>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</si>
  <si>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</si>
  <si>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</si>
  <si>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</si>
  <si>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</si>
  <si>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</si>
  <si>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</si>
  <si>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</si>
  <si>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</si>
  <si>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</si>
  <si>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</si>
  <si>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</si>
  <si>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</si>
  <si>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</si>
  <si>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</si>
  <si>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</si>
  <si>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</si>
  <si>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</si>
  <si>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</si>
  <si>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</si>
  <si>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</si>
  <si>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</si>
  <si>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</si>
  <si>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</si>
  <si>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</si>
  <si>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</si>
  <si>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</si>
  <si>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</si>
  <si>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</si>
  <si>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</si>
  <si>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</si>
  <si>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</si>
  <si>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</si>
  <si>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</si>
  <si>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</si>
  <si>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</si>
  <si>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</si>
  <si>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</si>
  <si>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</si>
  <si>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</si>
  <si>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</si>
  <si>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</si>
  <si>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</si>
  <si>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</si>
  <si>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</si>
  <si>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</si>
  <si>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</si>
  <si>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</si>
  <si>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</si>
  <si>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</si>
  <si>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</si>
  <si>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</si>
  <si>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</si>
  <si>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</si>
  <si>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</si>
  <si>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</si>
  <si>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</si>
  <si>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</si>
  <si>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</si>
  <si>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</si>
  <si>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</si>
  <si>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</si>
  <si>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</si>
  <si>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</si>
  <si>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</si>
  <si>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</si>
  <si>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</si>
  <si>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</si>
  <si>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</si>
  <si>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</si>
  <si>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</si>
  <si>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</si>
  <si>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</si>
  <si>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</si>
  <si>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</si>
  <si>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</si>
  <si>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</si>
  <si>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</si>
  <si>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</si>
  <si>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</si>
  <si>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</si>
  <si>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</si>
  <si>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</si>
  <si>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</si>
  <si>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</si>
  <si>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</si>
  <si>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</si>
  <si>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</si>
  <si>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</si>
  <si>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</si>
  <si>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</si>
  <si>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</si>
  <si>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</si>
  <si>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</si>
  <si>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</si>
  <si>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</si>
  <si>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</si>
  <si>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</si>
  <si>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</si>
  <si>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</si>
  <si>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</si>
  <si>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</si>
  <si>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</si>
  <si>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</si>
  <si>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</si>
  <si>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</si>
  <si>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</si>
  <si>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</si>
  <si>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</si>
  <si>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</si>
  <si>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</si>
  <si>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</si>
  <si>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</si>
  <si>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</si>
  <si>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</si>
  <si>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</si>
  <si>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</si>
  <si>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</si>
  <si>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</si>
  <si>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</si>
  <si>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</si>
  <si>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</si>
  <si>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</si>
  <si>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</si>
  <si>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</si>
  <si>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</si>
  <si>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</si>
  <si>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</si>
  <si>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</si>
  <si>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</si>
  <si>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</si>
  <si>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</si>
  <si>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</si>
  <si>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</si>
  <si>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</si>
  <si>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</si>
  <si>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</si>
  <si>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</si>
  <si>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</si>
  <si>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</si>
  <si>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</si>
  <si>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</si>
  <si>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</si>
  <si>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</si>
  <si>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</si>
  <si>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</si>
  <si>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</si>
  <si>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</si>
  <si>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</si>
  <si>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</si>
  <si>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</si>
  <si>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</si>
  <si>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</si>
  <si>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</si>
  <si>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</si>
  <si>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</si>
  <si>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</si>
  <si>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</si>
  <si>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</si>
  <si>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</si>
  <si>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</si>
  <si>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</si>
  <si>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</si>
  <si>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</si>
  <si>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</si>
  <si>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</si>
  <si>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</si>
  <si>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</si>
  <si>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</si>
  <si>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</si>
  <si>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</si>
  <si>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</si>
  <si>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</si>
  <si>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</si>
  <si>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</si>
  <si>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</si>
  <si>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</si>
  <si>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</si>
  <si>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</si>
  <si>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</si>
  <si>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</si>
  <si>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</si>
  <si>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</si>
  <si>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</si>
  <si>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</si>
  <si>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</si>
  <si>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</si>
  <si>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</si>
  <si>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</si>
  <si>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</si>
  <si>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</si>
  <si>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</si>
  <si>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</si>
  <si>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</si>
  <si>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</si>
  <si>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</si>
  <si>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</si>
  <si>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</si>
  <si>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</si>
  <si>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</si>
  <si>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</si>
  <si>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</si>
  <si>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</si>
  <si>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</si>
  <si>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</si>
  <si>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</si>
  <si>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</si>
  <si>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</si>
  <si>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</si>
  <si>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</si>
  <si>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</si>
  <si>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</si>
  <si>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</si>
  <si>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</si>
  <si>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</si>
  <si>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</si>
  <si>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</si>
  <si>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</si>
  <si>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</si>
  <si>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</si>
  <si>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</si>
  <si>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</si>
  <si>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</si>
  <si>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</si>
  <si>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</si>
  <si>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</si>
  <si>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</si>
  <si>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</si>
  <si>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</si>
  <si>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</si>
  <si>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</si>
  <si>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</si>
  <si>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</si>
  <si>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</si>
  <si>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</si>
  <si>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</si>
  <si>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</si>
  <si>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</si>
  <si>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</si>
  <si>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</si>
  <si>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</si>
  <si>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</si>
  <si>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</si>
  <si>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</si>
  <si>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</si>
  <si>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</si>
  <si>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</si>
  <si>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</si>
  <si>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</si>
  <si>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</si>
  <si>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</si>
  <si>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</si>
  <si>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</si>
  <si>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</si>
  <si>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</si>
  <si>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</si>
  <si>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</si>
  <si>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</si>
  <si>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</si>
  <si>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</si>
  <si>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</si>
  <si>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</si>
  <si>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</si>
  <si>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</si>
  <si>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</si>
  <si>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</si>
  <si>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</si>
  <si>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</si>
  <si>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</si>
  <si>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</si>
  <si>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</si>
  <si>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</si>
  <si>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</si>
  <si>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</si>
  <si>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</si>
  <si>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</si>
  <si>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</si>
  <si>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</si>
  <si>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</si>
  <si>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</si>
  <si>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</si>
  <si>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</si>
  <si>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</si>
  <si>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</si>
  <si>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</si>
  <si>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</si>
  <si>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</si>
  <si>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</si>
  <si>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</si>
  <si>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</si>
  <si>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</si>
  <si>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</si>
  <si>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</si>
  <si>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</si>
  <si>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</si>
  <si>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</si>
  <si>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</si>
  <si>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</si>
  <si>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</si>
  <si>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</si>
  <si>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</si>
  <si>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</si>
  <si>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</si>
  <si>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</si>
  <si>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</si>
  <si>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</si>
  <si>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</si>
  <si>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</si>
  <si>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</si>
  <si>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</si>
  <si>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</si>
  <si>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</si>
  <si>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</si>
  <si>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</si>
  <si>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</si>
  <si>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</si>
  <si>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</si>
  <si>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</si>
  <si>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</si>
  <si>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</si>
  <si>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</si>
  <si>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</si>
  <si>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</si>
  <si>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</si>
  <si>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</si>
  <si>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</si>
  <si>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</si>
  <si>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</si>
  <si>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</si>
  <si>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</si>
  <si>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</si>
  <si>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</si>
  <si>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</si>
  <si>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</si>
  <si>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</si>
  <si>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</si>
  <si>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</si>
  <si>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</si>
  <si>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</si>
  <si>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</si>
  <si>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</si>
  <si>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</si>
  <si>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</si>
  <si>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</si>
  <si>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</si>
  <si>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</si>
  <si>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</si>
  <si>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</si>
  <si>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</si>
  <si>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</si>
  <si>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</si>
  <si>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</si>
  <si>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</si>
  <si>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</si>
  <si>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</si>
  <si>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</si>
  <si>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</si>
  <si>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</si>
  <si>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</si>
  <si>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</si>
  <si>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</si>
  <si>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</si>
  <si>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</si>
  <si>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</si>
  <si>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</si>
  <si>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</si>
  <si>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</si>
  <si>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</si>
  <si>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</si>
  <si>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</si>
  <si>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</si>
  <si>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</si>
  <si>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</si>
  <si>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</si>
  <si>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</si>
  <si>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</si>
  <si>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</si>
  <si>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</si>
  <si>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</si>
  <si>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</si>
  <si>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</si>
  <si>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</si>
  <si>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</si>
  <si>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</si>
  <si>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</si>
  <si>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</si>
  <si>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</si>
  <si>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</si>
  <si>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</si>
  <si>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</si>
  <si>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</si>
  <si>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</si>
  <si>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</si>
  <si>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</si>
  <si>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</si>
  <si>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</si>
  <si>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</si>
  <si>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</si>
  <si>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</si>
  <si>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</si>
  <si>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</si>
  <si>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</si>
  <si>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</si>
  <si>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</si>
  <si>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</si>
  <si>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</si>
  <si>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</si>
  <si>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</si>
  <si>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</si>
  <si>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</si>
  <si>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</si>
  <si>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</si>
  <si>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</si>
  <si>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</si>
  <si>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</si>
  <si>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</si>
  <si>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</si>
  <si>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</si>
  <si>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</si>
  <si>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</si>
  <si>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</si>
  <si>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</si>
  <si>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</si>
  <si>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</si>
  <si>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</si>
  <si>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</si>
  <si>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</si>
  <si>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</si>
  <si>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</si>
  <si>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</si>
  <si>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</si>
  <si>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</si>
  <si>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</si>
  <si>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</si>
  <si>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</si>
  <si>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</si>
  <si>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</si>
  <si>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</si>
  <si>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</si>
  <si>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</si>
  <si>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</si>
  <si>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</si>
  <si>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</si>
  <si>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</si>
  <si>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</si>
  <si>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</si>
  <si>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</si>
  <si>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</si>
  <si>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</si>
  <si>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</si>
  <si>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</si>
  <si>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</si>
  <si>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</si>
  <si>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</si>
  <si>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</si>
  <si>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</si>
  <si>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</si>
  <si>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</si>
  <si>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</si>
  <si>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</si>
  <si>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</si>
  <si>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</si>
  <si>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</si>
  <si>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</si>
  <si>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</si>
  <si>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</si>
  <si>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</si>
  <si>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</si>
  <si>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</si>
  <si>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</si>
  <si>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</si>
  <si>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</si>
  <si>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</si>
  <si>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</si>
  <si>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</si>
  <si>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</si>
  <si>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</si>
  <si>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</si>
  <si>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</si>
  <si>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</si>
  <si>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</si>
  <si>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</si>
  <si>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</si>
  <si>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</si>
  <si>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</si>
  <si>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</si>
  <si>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</si>
  <si>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</si>
  <si>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</si>
  <si>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</si>
  <si>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</si>
  <si>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</si>
  <si>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</si>
  <si>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</si>
  <si>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</si>
  <si>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</si>
  <si>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</si>
  <si>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</si>
  <si>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</si>
  <si>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</si>
  <si>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</si>
  <si>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</si>
  <si>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</si>
  <si>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</si>
  <si>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</si>
  <si>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</si>
  <si>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</si>
  <si>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</si>
  <si>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</si>
  <si>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</si>
  <si>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</si>
  <si>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</si>
  <si>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</si>
  <si>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</si>
  <si>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</si>
  <si>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</si>
  <si>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</si>
  <si>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</si>
  <si>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</si>
  <si>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</si>
  <si>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</si>
  <si>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</si>
  <si>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</si>
  <si>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</si>
  <si>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</si>
  <si>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</si>
  <si>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</si>
  <si>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</si>
  <si>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</si>
  <si>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</si>
  <si>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</si>
  <si>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</si>
  <si>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</si>
  <si>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</si>
  <si>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</si>
  <si>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</si>
  <si>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</si>
  <si>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</si>
  <si>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</si>
  <si>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</si>
  <si>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</si>
  <si>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</si>
  <si>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</si>
  <si>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</si>
  <si>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</si>
  <si>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</si>
  <si>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</si>
  <si>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</si>
  <si>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</si>
  <si>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</si>
  <si>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</si>
  <si>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</si>
  <si>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</si>
  <si>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</si>
  <si>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</si>
  <si>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</si>
  <si>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</si>
  <si>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</si>
  <si>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</si>
  <si>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</si>
  <si>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</si>
  <si>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</si>
  <si>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</si>
  <si>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</si>
  <si>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</si>
  <si>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</si>
  <si>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</si>
  <si>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</si>
  <si>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</si>
  <si>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</si>
  <si>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</si>
  <si>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</si>
  <si>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</si>
  <si>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</si>
  <si>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</si>
  <si>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</si>
  <si>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</si>
  <si>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</si>
  <si>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</si>
  <si>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</si>
  <si>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</si>
  <si>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</si>
  <si>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</si>
  <si>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</si>
  <si>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</si>
  <si>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</si>
  <si>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</si>
  <si>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</si>
  <si>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</si>
  <si>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</si>
  <si>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</si>
  <si>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</si>
  <si>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</si>
  <si>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</si>
  <si>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</si>
  <si>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</si>
  <si>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</si>
  <si>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</si>
  <si>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</si>
  <si>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</si>
  <si>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</si>
  <si>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</si>
  <si>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</si>
  <si>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</si>
  <si>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</si>
  <si>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</si>
  <si>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</si>
  <si>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</si>
  <si>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</si>
  <si>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</si>
  <si>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</si>
  <si>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</si>
  <si>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</si>
  <si>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</si>
  <si>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</si>
  <si>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</si>
  <si>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</si>
  <si>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</si>
  <si>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</si>
  <si>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</si>
  <si>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</si>
  <si>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</si>
  <si>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</si>
  <si>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</si>
  <si>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</si>
  <si>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</si>
  <si>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</si>
  <si>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</si>
  <si>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</si>
  <si>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</si>
  <si>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</si>
  <si>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</si>
  <si>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</si>
  <si>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</si>
  <si>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</si>
  <si>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</si>
  <si>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</si>
  <si>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</si>
  <si>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</si>
  <si>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</si>
  <si>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</si>
  <si>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</si>
  <si>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</si>
  <si>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</si>
  <si>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</si>
  <si>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</si>
  <si>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</si>
  <si>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</si>
  <si>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</si>
  <si>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</si>
  <si>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</si>
  <si>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</si>
  <si>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</si>
  <si>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</si>
  <si>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</si>
  <si>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</si>
  <si>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</si>
  <si>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</si>
  <si>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</si>
  <si>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</si>
  <si>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</si>
  <si>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</si>
  <si>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</si>
  <si>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</si>
  <si>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</si>
  <si>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</si>
  <si>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</si>
  <si>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</si>
  <si>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</si>
  <si>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</si>
  <si>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</si>
  <si>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</si>
  <si>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</si>
  <si>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</si>
  <si>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</si>
  <si>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</si>
  <si>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</si>
  <si>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</si>
  <si>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</si>
  <si>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</si>
  <si>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</si>
  <si>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</si>
  <si>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</si>
  <si>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</si>
  <si>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</si>
  <si>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</si>
  <si>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</si>
  <si>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</si>
  <si>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</si>
  <si>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</si>
  <si>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</si>
  <si>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</si>
  <si>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</si>
  <si>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</si>
  <si>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</si>
  <si>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</si>
  <si>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</si>
  <si>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</si>
  <si>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</si>
  <si>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</si>
  <si>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</si>
  <si>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</si>
  <si>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</si>
  <si>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</si>
  <si>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</si>
  <si>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</si>
  <si>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</si>
  <si>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</si>
  <si>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</si>
  <si>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</si>
  <si>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</si>
  <si>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</si>
  <si>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</si>
  <si>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</si>
  <si>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</si>
  <si>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</si>
  <si>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</si>
  <si>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</si>
  <si>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</si>
  <si>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</si>
  <si>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</si>
  <si>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</si>
  <si>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</si>
  <si>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</si>
  <si>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</si>
  <si>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</si>
  <si>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</si>
  <si>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</si>
  <si>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</si>
  <si>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</si>
  <si>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</si>
  <si>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</si>
  <si>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</si>
  <si>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</si>
  <si>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</si>
  <si>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</si>
  <si>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</si>
  <si>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</si>
  <si>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</si>
  <si>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</si>
  <si>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</si>
  <si>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</si>
  <si>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</si>
  <si>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</si>
  <si>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</si>
  <si>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</si>
  <si>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</si>
  <si>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</si>
  <si>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</si>
  <si>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</si>
  <si>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</si>
  <si>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</si>
  <si>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</si>
  <si>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</si>
  <si>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</si>
  <si>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</si>
  <si>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</si>
  <si>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</si>
  <si>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</si>
  <si>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</si>
  <si>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</si>
  <si>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</si>
  <si>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</si>
  <si>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</si>
  <si>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</si>
  <si>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</si>
  <si>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</si>
  <si>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</si>
  <si>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</si>
  <si>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</si>
  <si>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</si>
  <si>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</si>
  <si>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</si>
  <si>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</si>
  <si>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</si>
  <si>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</si>
  <si>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</si>
  <si>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</si>
  <si>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</si>
  <si>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</si>
  <si>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</si>
  <si>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</si>
  <si>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</si>
  <si>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</si>
  <si>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</si>
  <si>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</si>
  <si>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</si>
  <si>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</si>
  <si>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</si>
  <si>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</si>
  <si>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</si>
  <si>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</si>
  <si>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</si>
  <si>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</si>
  <si>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</si>
  <si>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</si>
  <si>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</si>
  <si>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</si>
  <si>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</si>
  <si>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</si>
  <si>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</si>
  <si>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</si>
  <si>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</si>
  <si>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</si>
  <si>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</si>
  <si>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</si>
  <si>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</si>
  <si>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</si>
  <si>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</si>
  <si>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</si>
  <si>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</si>
  <si>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</si>
  <si>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</si>
  <si>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</si>
  <si>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</si>
  <si>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</si>
  <si>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</si>
  <si>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</si>
  <si>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</si>
  <si>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</si>
  <si>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</si>
  <si>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</si>
  <si>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</si>
  <si>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</si>
  <si>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</si>
  <si>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</si>
  <si>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</si>
  <si>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</si>
  <si>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</si>
  <si>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</si>
  <si>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</si>
  <si>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</si>
  <si>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</si>
  <si>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</si>
  <si>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</si>
  <si>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</si>
  <si>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</si>
  <si>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</si>
  <si>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</si>
  <si>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</si>
  <si>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</si>
  <si>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</si>
  <si>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</si>
  <si>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</si>
  <si>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</si>
  <si>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</si>
  <si>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</si>
  <si>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</si>
  <si>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</si>
  <si>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</si>
  <si>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</si>
  <si>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</si>
  <si>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</si>
  <si>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</si>
  <si>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</si>
  <si>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</si>
  <si>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</si>
  <si>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</si>
  <si>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</si>
  <si>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</si>
  <si>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</si>
  <si>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</si>
  <si>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</si>
  <si>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</si>
  <si>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</si>
  <si>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</si>
  <si>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</si>
  <si>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</si>
  <si>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</si>
  <si>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</si>
  <si>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</si>
  <si>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</si>
  <si>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</si>
  <si>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</si>
  <si>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</si>
  <si>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</si>
  <si>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</si>
  <si>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</si>
  <si>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</si>
  <si>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</si>
  <si>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</si>
  <si>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</si>
  <si>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</si>
  <si>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</si>
  <si>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</si>
  <si>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</si>
  <si>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</si>
  <si>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</si>
  <si>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</si>
  <si>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</si>
  <si>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</si>
  <si>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</si>
  <si>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</si>
  <si>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</si>
  <si>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</si>
  <si>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</si>
  <si>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</si>
  <si>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</si>
  <si>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</si>
  <si>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</si>
  <si>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</si>
  <si>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</si>
  <si>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</si>
  <si>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</si>
  <si>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</si>
  <si>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</si>
  <si>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</si>
  <si>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</si>
  <si>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</si>
  <si>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</si>
  <si>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</si>
  <si>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</si>
  <si>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</si>
  <si>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</si>
  <si>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</si>
  <si>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</si>
  <si>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</si>
  <si>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</si>
  <si>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</si>
  <si>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</si>
  <si>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</si>
  <si>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</si>
  <si>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</si>
  <si>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</si>
  <si>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</si>
  <si>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</si>
  <si>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</si>
  <si>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</si>
  <si>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</si>
  <si>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</si>
  <si>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</si>
  <si>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</si>
  <si>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</si>
  <si>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</si>
  <si>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</si>
  <si>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</si>
  <si>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</si>
  <si>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</si>
  <si>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</si>
  <si>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</si>
  <si>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</si>
  <si>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</si>
  <si>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</si>
  <si>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</si>
  <si>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</si>
  <si>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</si>
  <si>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</si>
  <si>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</si>
  <si>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</si>
  <si>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</si>
  <si>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</si>
  <si>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</si>
  <si>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</si>
  <si>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</si>
  <si>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</si>
  <si>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</si>
  <si>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</si>
  <si>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</si>
  <si>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</si>
  <si>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</si>
  <si>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</si>
  <si>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</si>
  <si>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</si>
  <si>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</si>
  <si>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</si>
  <si>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</si>
  <si>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</si>
  <si>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</si>
  <si>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</si>
  <si>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</si>
  <si>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</si>
  <si>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</si>
  <si>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</si>
  <si>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</si>
  <si>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</si>
  <si>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</si>
  <si>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</si>
  <si>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</si>
  <si>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</si>
  <si>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</si>
  <si>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</si>
  <si>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</si>
  <si>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</si>
  <si>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</si>
  <si>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</si>
  <si>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</si>
  <si>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</si>
  <si>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</si>
  <si>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</si>
  <si>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</si>
  <si>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</si>
  <si>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</si>
  <si>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</si>
  <si>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</si>
  <si>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</si>
  <si>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</si>
  <si>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</si>
  <si>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</si>
  <si>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</si>
  <si>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</si>
  <si>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</si>
  <si>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</si>
  <si>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</si>
  <si>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</si>
  <si>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</si>
  <si>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</si>
  <si>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</si>
  <si>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</si>
  <si>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</si>
  <si>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</si>
  <si>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</si>
  <si>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</si>
  <si>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</si>
  <si>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</si>
  <si>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</si>
  <si>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</si>
  <si>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</si>
  <si>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</si>
  <si>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</si>
  <si>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</si>
  <si>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</si>
  <si>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</si>
  <si>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</si>
  <si>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</si>
  <si>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</si>
  <si>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</si>
  <si>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</si>
  <si>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</si>
  <si>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</si>
  <si>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</si>
  <si>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</si>
  <si>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</si>
  <si>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</si>
  <si>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</si>
  <si>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</si>
  <si>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</si>
  <si>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</si>
  <si>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</si>
  <si>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</si>
  <si>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</si>
  <si>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</si>
  <si>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</si>
  <si>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</si>
  <si>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</si>
  <si>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</si>
  <si>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</si>
  <si>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</si>
  <si>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</si>
  <si>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</si>
  <si>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</si>
  <si>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</si>
  <si>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</si>
  <si>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</si>
  <si>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</si>
  <si>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</si>
  <si>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</si>
  <si>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</si>
  <si>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</si>
  <si>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</si>
  <si>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</si>
  <si>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</si>
  <si>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</si>
  <si>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</si>
  <si>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</si>
  <si>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</si>
  <si>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</si>
  <si>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</si>
  <si>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</si>
  <si>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</si>
  <si>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</si>
  <si>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</si>
  <si>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</si>
  <si>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</si>
  <si>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</si>
  <si>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</si>
  <si>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</si>
  <si>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</si>
  <si>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</si>
  <si>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</si>
  <si>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</si>
  <si>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</si>
  <si>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</si>
  <si>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</si>
  <si>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</si>
  <si>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</si>
  <si>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</si>
  <si>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</si>
  <si>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</si>
  <si>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</si>
  <si>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</si>
  <si>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</si>
  <si>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</si>
  <si>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</si>
  <si>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</si>
  <si>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</si>
  <si>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</si>
  <si>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</si>
  <si>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</si>
  <si>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</si>
  <si>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</si>
  <si>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</si>
  <si>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</si>
  <si>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</si>
  <si>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</si>
  <si>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</si>
  <si>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</si>
  <si>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</si>
  <si>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</si>
  <si>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</si>
  <si>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</si>
  <si>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</si>
  <si>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</si>
  <si>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</si>
  <si>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</si>
  <si>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</si>
  <si>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</si>
  <si>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</si>
  <si>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</si>
  <si>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</si>
  <si>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</si>
  <si>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</si>
  <si>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</si>
  <si>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</si>
  <si>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</si>
  <si>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</si>
  <si>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</si>
  <si>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</si>
  <si>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</si>
  <si>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</si>
  <si>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</si>
  <si>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</si>
  <si>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</si>
  <si>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</si>
  <si>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</si>
  <si>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</si>
  <si>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</si>
  <si>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</si>
  <si>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</si>
  <si>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</si>
  <si>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</si>
  <si>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</si>
  <si>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</si>
  <si>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</si>
  <si>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</si>
  <si>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</si>
  <si>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</si>
  <si>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</si>
  <si>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</si>
  <si>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</si>
  <si>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</si>
  <si>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</si>
  <si>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</si>
  <si>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</si>
  <si>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</si>
  <si>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</si>
  <si>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</si>
  <si>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</si>
  <si>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</si>
  <si>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</si>
  <si>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</si>
  <si>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</si>
  <si>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</si>
  <si>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</si>
  <si>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</si>
  <si>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</si>
  <si>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</si>
  <si>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</si>
  <si>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</si>
  <si>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</si>
  <si>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</si>
  <si>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</si>
  <si>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</si>
  <si>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</si>
  <si>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</si>
  <si>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</si>
  <si>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</si>
  <si>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</si>
  <si>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</si>
  <si>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</si>
  <si>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</si>
  <si>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</si>
  <si>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</si>
  <si>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</si>
  <si>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</si>
  <si>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</si>
  <si>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</si>
  <si>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</si>
  <si>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</si>
  <si>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</si>
  <si>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</si>
  <si>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</si>
  <si>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</si>
  <si>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</si>
  <si>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</si>
  <si>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</si>
  <si>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</si>
  <si>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</si>
  <si>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</si>
  <si>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</si>
  <si>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</si>
  <si>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</si>
  <si>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</si>
  <si>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</si>
  <si>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</si>
  <si>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</si>
  <si>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</si>
  <si>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</si>
  <si>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</si>
  <si>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</si>
  <si>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</si>
  <si>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</si>
  <si>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</si>
  <si>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</si>
  <si>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</si>
  <si>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</si>
  <si>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</si>
  <si>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</si>
  <si>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</si>
  <si>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</si>
  <si>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</si>
  <si>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</si>
  <si>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</si>
  <si>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</si>
  <si>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</si>
  <si>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</si>
  <si>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</si>
  <si>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</si>
  <si>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</si>
  <si>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</si>
  <si>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</si>
  <si>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</si>
  <si>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</si>
  <si>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</si>
  <si>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</si>
  <si>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</si>
  <si>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</si>
  <si>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</si>
  <si>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</si>
  <si>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</si>
  <si>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</si>
  <si>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</si>
  <si>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</si>
  <si>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</si>
  <si>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</si>
  <si>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</si>
  <si>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</si>
  <si>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</si>
  <si>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</si>
  <si>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</si>
  <si>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</si>
  <si>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</si>
  <si>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</si>
  <si>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</si>
  <si>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</si>
  <si>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</si>
  <si>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</si>
  <si>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</si>
  <si>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</si>
  <si>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</si>
  <si>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</si>
  <si>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</si>
  <si>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</si>
  <si>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</si>
  <si>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</si>
  <si>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</si>
  <si>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</si>
  <si>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</si>
  <si>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</si>
  <si>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</si>
  <si>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</si>
  <si>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</si>
  <si>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</si>
  <si>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</si>
  <si>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</si>
  <si>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</si>
  <si>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</si>
  <si>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</si>
  <si>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</si>
  <si>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</si>
  <si>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</si>
  <si>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</si>
  <si>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</si>
  <si>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</si>
  <si>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</si>
  <si>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</si>
  <si>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</si>
  <si>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</si>
  <si>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</si>
  <si>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</si>
  <si>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</si>
  <si>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</si>
  <si>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</si>
  <si>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</si>
  <si>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</si>
  <si>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</si>
  <si>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</si>
  <si>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</si>
  <si>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</si>
  <si>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</si>
  <si>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</si>
  <si>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</si>
  <si>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</si>
  <si>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</si>
  <si>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</si>
  <si>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</si>
  <si>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</si>
  <si>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</si>
  <si>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</si>
  <si>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</si>
  <si>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</si>
  <si>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</si>
  <si>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</si>
  <si>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</si>
  <si>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</si>
  <si>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</si>
  <si>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</si>
  <si>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</si>
  <si>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</si>
  <si>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</si>
  <si>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</si>
  <si>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</si>
  <si>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</si>
  <si>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</si>
  <si>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</si>
  <si>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</si>
  <si>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</si>
  <si>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</si>
  <si>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</si>
  <si>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</si>
  <si>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</si>
  <si>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</si>
  <si>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</si>
  <si>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</si>
  <si>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</si>
  <si>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</si>
  <si>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</si>
  <si>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</si>
  <si>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</si>
  <si>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</si>
  <si>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</si>
  <si>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</si>
  <si>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</si>
  <si>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</si>
  <si>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</si>
  <si>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</si>
  <si>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</si>
  <si>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</si>
  <si>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</si>
  <si>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</si>
  <si>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</si>
  <si>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</si>
  <si>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</si>
  <si>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</si>
  <si>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</si>
  <si>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</si>
  <si>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</si>
  <si>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</si>
  <si>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</si>
  <si>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</si>
  <si>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</si>
  <si>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</si>
  <si>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</si>
  <si>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</si>
  <si>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</si>
  <si>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</si>
  <si>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</si>
  <si>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</si>
  <si>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</si>
  <si>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</si>
  <si>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</si>
  <si>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</si>
  <si>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</si>
  <si>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</si>
  <si>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</si>
  <si>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</si>
  <si>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</si>
  <si>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</si>
  <si>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</si>
  <si>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</si>
  <si>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</si>
  <si>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</si>
  <si>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</si>
  <si>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</si>
  <si>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</si>
  <si>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</si>
  <si>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</si>
  <si>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</si>
  <si>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</si>
  <si>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</si>
  <si>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</si>
  <si>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</si>
  <si>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</si>
  <si>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</si>
  <si>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</si>
  <si>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</si>
  <si>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</si>
  <si>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</si>
  <si>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</si>
  <si>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</si>
  <si>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</si>
  <si>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</si>
  <si>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</si>
  <si>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</si>
  <si>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</si>
  <si>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</si>
  <si>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</si>
  <si>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</si>
  <si>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</si>
  <si>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</si>
  <si>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</si>
  <si>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</si>
  <si>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</si>
  <si>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</si>
  <si>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</si>
  <si>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</si>
  <si>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</si>
  <si>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</si>
  <si>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</si>
  <si>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</si>
  <si>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</si>
  <si>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</si>
  <si>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</si>
  <si>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</si>
  <si>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</si>
  <si>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</si>
  <si>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</si>
  <si>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</si>
  <si>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</si>
  <si>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</si>
  <si>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</si>
  <si>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</si>
  <si>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</si>
  <si>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</si>
  <si>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</si>
  <si>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</si>
  <si>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</si>
  <si>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</si>
  <si>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</si>
  <si>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</si>
  <si>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</si>
  <si>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</si>
  <si>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</si>
  <si>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</si>
  <si>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</si>
  <si>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</si>
  <si>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</si>
  <si>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</si>
  <si>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</si>
  <si>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</si>
  <si>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</si>
  <si>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</si>
  <si>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</si>
  <si>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</si>
  <si>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</si>
  <si>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</si>
  <si>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</si>
  <si>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</si>
  <si>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</si>
  <si>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</si>
  <si>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</si>
  <si>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</si>
  <si>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</si>
  <si>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</si>
  <si>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</si>
  <si>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</si>
  <si>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</si>
  <si>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</si>
  <si>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</si>
  <si>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</si>
  <si>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</si>
  <si>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</si>
  <si>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</si>
  <si>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</si>
  <si>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</si>
  <si>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</si>
  <si>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</si>
  <si>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</si>
  <si>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</si>
  <si>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</si>
  <si>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</si>
  <si>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</si>
  <si>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</si>
  <si>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</si>
  <si>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</si>
  <si>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</si>
  <si>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</si>
  <si>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</si>
  <si>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</si>
  <si>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</si>
  <si>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</si>
  <si>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</si>
  <si>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</si>
  <si>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</si>
  <si>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</si>
  <si>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</si>
  <si>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</si>
  <si>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</si>
  <si>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</si>
  <si>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</si>
  <si>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</si>
  <si>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</si>
  <si>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</si>
  <si>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</si>
  <si>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</si>
  <si>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</si>
  <si>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</si>
  <si>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</si>
  <si>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</si>
  <si>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</si>
  <si>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</si>
  <si>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</si>
  <si>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</si>
  <si>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</si>
  <si>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</si>
  <si>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</si>
  <si>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</si>
  <si>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</si>
  <si>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</si>
  <si>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</si>
  <si>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</si>
  <si>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</si>
  <si>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</si>
  <si>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</si>
  <si>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</si>
  <si>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</si>
  <si>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</si>
  <si>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</si>
  <si>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</si>
  <si>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</si>
  <si>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</si>
  <si>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</si>
  <si>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</si>
  <si>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</si>
  <si>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</si>
  <si>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</si>
  <si>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</si>
  <si>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</si>
  <si>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</si>
  <si>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</si>
  <si>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</si>
  <si>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</si>
  <si>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</si>
  <si>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</si>
  <si>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</si>
  <si>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</si>
  <si>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</si>
  <si>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</si>
  <si>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</si>
  <si>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</si>
  <si>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</si>
  <si>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</si>
  <si>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</si>
  <si>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</si>
  <si>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</si>
  <si>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</si>
  <si>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</si>
  <si>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</si>
  <si>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</si>
  <si>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</si>
  <si>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</si>
  <si>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</si>
  <si>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</si>
  <si>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</si>
  <si>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</si>
  <si>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</si>
  <si>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</si>
  <si>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</si>
  <si>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</si>
  <si>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</si>
  <si>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</si>
  <si>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</si>
  <si>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</si>
  <si>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</si>
  <si>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</si>
  <si>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</si>
  <si>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</si>
  <si>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</si>
  <si>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</si>
  <si>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</si>
  <si>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</si>
  <si>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</si>
  <si>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</si>
  <si>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</si>
  <si>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</si>
  <si>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</si>
  <si>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</si>
  <si>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</si>
  <si>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</si>
  <si>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</si>
  <si>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</si>
  <si>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</si>
  <si>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</si>
  <si>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</si>
  <si>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</si>
  <si>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</si>
  <si>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</si>
  <si>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</si>
  <si>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</si>
  <si>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</si>
  <si>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</si>
  <si>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</si>
  <si>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</si>
  <si>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</si>
  <si>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</si>
  <si>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</si>
  <si>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</si>
  <si>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</si>
  <si>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</si>
  <si>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</si>
  <si>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</si>
  <si>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</si>
  <si>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</si>
  <si>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</si>
  <si>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</si>
  <si>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</si>
  <si>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</si>
  <si>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</si>
  <si>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</si>
  <si>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</si>
  <si>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</si>
  <si>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</si>
  <si>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</si>
  <si>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</si>
  <si>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</si>
  <si>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</si>
  <si>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</si>
  <si>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</si>
  <si>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</si>
  <si>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</si>
  <si>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</si>
  <si>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</si>
  <si>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</si>
  <si>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</si>
  <si>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</si>
  <si>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</si>
  <si>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</si>
  <si>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</si>
  <si>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</si>
  <si>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</si>
  <si>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</si>
  <si>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</si>
  <si>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</si>
  <si>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</si>
  <si>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</si>
  <si>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</si>
  <si>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</si>
  <si>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</si>
  <si>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</si>
  <si>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</si>
  <si>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</si>
  <si>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</si>
  <si>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</si>
  <si>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</si>
  <si>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</si>
  <si>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</si>
  <si>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</si>
  <si>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</si>
  <si>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</si>
  <si>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</si>
  <si>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</si>
  <si>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</si>
  <si>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</si>
  <si>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</si>
  <si>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</si>
  <si>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</si>
  <si>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</si>
  <si>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</si>
  <si>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</si>
  <si>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</si>
  <si>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</si>
  <si>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</si>
  <si>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</si>
  <si>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</si>
  <si>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</si>
  <si>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</si>
  <si>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</si>
  <si>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</si>
  <si>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</si>
  <si>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</si>
  <si>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</si>
  <si>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</si>
  <si>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</si>
  <si>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</si>
  <si>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</si>
  <si>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</si>
  <si>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</si>
  <si>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</si>
  <si>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</si>
  <si>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</si>
  <si>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</si>
  <si>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</si>
  <si>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</si>
  <si>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</si>
  <si>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</si>
  <si>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</si>
  <si>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</si>
  <si>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</si>
  <si>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</si>
  <si>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</si>
  <si>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</si>
  <si>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</si>
  <si>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</si>
  <si>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</si>
  <si>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</si>
  <si>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</si>
  <si>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</si>
  <si>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</si>
  <si>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</si>
  <si>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</si>
  <si>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</si>
  <si>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</si>
  <si>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</si>
  <si>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</si>
  <si>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</si>
  <si>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</si>
  <si>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</si>
  <si>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</si>
  <si>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</si>
  <si>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</si>
  <si>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</si>
  <si>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</si>
  <si>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</si>
  <si>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</si>
  <si>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</si>
  <si>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</si>
  <si>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</si>
  <si>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</si>
  <si>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</si>
  <si>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</si>
  <si>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</si>
  <si>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</si>
  <si>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</si>
  <si>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</si>
  <si>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</si>
  <si>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</si>
  <si>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</si>
  <si>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</si>
  <si>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</si>
  <si>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</si>
  <si>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</si>
  <si>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</si>
  <si>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</si>
  <si>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</si>
  <si>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</si>
  <si>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</si>
  <si>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</si>
  <si>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</si>
  <si>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</si>
  <si>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</si>
  <si>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</si>
  <si>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</si>
  <si>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</si>
  <si>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</si>
  <si>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</si>
  <si>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</si>
  <si>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</si>
  <si>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</si>
  <si>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</si>
  <si>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</si>
  <si>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</si>
  <si>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</si>
  <si>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</si>
  <si>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</si>
  <si>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</si>
  <si>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</si>
  <si>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</si>
  <si>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</si>
  <si>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</si>
  <si>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</si>
  <si>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</si>
  <si>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</si>
  <si>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</si>
  <si>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</si>
  <si>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</si>
  <si>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</si>
  <si>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</si>
  <si>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</si>
  <si>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</si>
  <si>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</si>
  <si>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</si>
  <si>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</si>
  <si>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</si>
  <si>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</si>
  <si>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</si>
  <si>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</si>
  <si>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</si>
  <si>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</si>
  <si>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</si>
  <si>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</si>
  <si>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</si>
  <si>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</si>
  <si>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</si>
  <si>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</si>
  <si>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</si>
  <si>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</si>
  <si>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</si>
  <si>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</si>
  <si>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</si>
  <si>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</si>
  <si>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</si>
  <si>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</si>
  <si>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</si>
  <si>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</si>
  <si>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</si>
  <si>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</si>
  <si>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</si>
  <si>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</si>
  <si>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</si>
  <si>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</si>
  <si>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</si>
  <si>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</si>
  <si>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</si>
  <si>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</si>
  <si>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</si>
  <si>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</si>
  <si>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</si>
  <si>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</si>
  <si>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</si>
  <si>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</si>
  <si>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</si>
  <si>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</si>
  <si>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</si>
  <si>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</si>
  <si>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</si>
  <si>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</si>
  <si>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</si>
  <si>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</si>
  <si>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</si>
  <si>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</si>
  <si>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</si>
  <si>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</si>
  <si>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</si>
  <si>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</si>
  <si>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</si>
  <si>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</si>
  <si>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</si>
  <si>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</si>
  <si>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</si>
  <si>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</si>
  <si>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</si>
  <si>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</si>
  <si>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</si>
  <si>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</si>
  <si>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</si>
  <si>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</si>
  <si>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</si>
  <si>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</si>
  <si>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</si>
  <si>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</si>
  <si>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</si>
  <si>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</si>
  <si>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</si>
  <si>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</si>
  <si>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</si>
  <si>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</si>
  <si>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</si>
  <si>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</si>
  <si>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</si>
  <si>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</si>
  <si>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</si>
  <si>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</si>
  <si>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</si>
  <si>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</si>
  <si>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</si>
  <si>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</si>
  <si>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</si>
  <si>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</si>
  <si>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</si>
  <si>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</si>
  <si>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</si>
  <si>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</si>
  <si>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</si>
  <si>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</si>
  <si>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</si>
  <si>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</si>
  <si>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</si>
  <si>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</si>
  <si>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</si>
  <si>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</si>
  <si>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</si>
  <si>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</si>
  <si>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</si>
  <si>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</si>
  <si>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</si>
  <si>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</si>
  <si>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</si>
  <si>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</si>
  <si>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</si>
  <si>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</si>
  <si>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</si>
  <si>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</si>
  <si>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</si>
  <si>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</si>
  <si>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</si>
  <si>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</si>
  <si>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</si>
  <si>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</si>
  <si>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</si>
  <si>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</si>
  <si>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</si>
  <si>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</si>
  <si>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</si>
  <si>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</si>
  <si>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</si>
  <si>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</si>
  <si>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</si>
  <si>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</si>
  <si>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</si>
  <si>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</si>
  <si>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</si>
  <si>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</si>
  <si>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</si>
  <si>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</si>
  <si>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</si>
  <si>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</si>
  <si>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</si>
  <si>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</si>
  <si>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</si>
  <si>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</si>
  <si>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</si>
  <si>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</si>
  <si>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</si>
  <si>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</si>
  <si>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</si>
  <si>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</si>
  <si>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</si>
  <si>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</si>
  <si>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</si>
  <si>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</si>
  <si>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</si>
  <si>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</si>
  <si>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</si>
  <si>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</si>
  <si>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</si>
  <si>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</si>
  <si>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</si>
  <si>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</si>
  <si>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</si>
  <si>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</si>
  <si>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</si>
  <si>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</si>
  <si>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</si>
  <si>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</si>
  <si>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</si>
  <si>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</si>
  <si>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</si>
  <si>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</si>
  <si>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</si>
  <si>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</si>
  <si>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</si>
  <si>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</si>
  <si>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</si>
  <si>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</si>
  <si>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</si>
  <si>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</si>
  <si>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</si>
  <si>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</si>
  <si>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</si>
  <si>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</si>
  <si>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</si>
  <si>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</si>
  <si>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</si>
  <si>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</si>
  <si>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</si>
  <si>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</si>
  <si>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</si>
  <si>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</si>
  <si>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</si>
  <si>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</si>
  <si>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</si>
  <si>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</si>
  <si>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</si>
  <si>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</si>
  <si>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</si>
  <si>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</si>
  <si>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</si>
  <si>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</si>
  <si>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</si>
  <si>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</si>
  <si>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</si>
  <si>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</si>
  <si>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</si>
  <si>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</si>
  <si>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</si>
  <si>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</si>
  <si>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</si>
  <si>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</si>
  <si>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</si>
  <si>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</si>
  <si>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</si>
  <si>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</si>
  <si>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</si>
  <si>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</si>
  <si>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</si>
  <si>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</si>
  <si>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</si>
  <si>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</si>
  <si>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</si>
  <si>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</si>
  <si>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</si>
  <si>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</si>
  <si>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</si>
  <si>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</si>
  <si>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</si>
  <si>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</si>
  <si>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</si>
  <si>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</si>
  <si>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</si>
  <si>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</si>
  <si>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</si>
  <si>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</si>
  <si>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</si>
  <si>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</si>
  <si>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</si>
  <si>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</si>
  <si>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</si>
  <si>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</si>
  <si>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</si>
  <si>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</si>
  <si>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</si>
  <si>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</si>
  <si>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</si>
  <si>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</si>
  <si>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</si>
  <si>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</si>
  <si>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</si>
  <si>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</si>
  <si>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</si>
  <si>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</si>
  <si>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</si>
  <si>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</si>
  <si>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</si>
  <si>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</si>
  <si>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</si>
  <si>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</si>
  <si>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</si>
  <si>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</si>
  <si>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</si>
  <si>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</si>
  <si>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</si>
  <si>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</si>
  <si>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</si>
  <si>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</si>
  <si>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</si>
  <si>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</si>
  <si>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</si>
  <si>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</si>
  <si>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</si>
  <si>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</si>
  <si>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</si>
  <si>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</si>
  <si>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</si>
  <si>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</si>
  <si>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</si>
  <si>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</si>
  <si>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</si>
  <si>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</si>
  <si>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</si>
  <si>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</si>
  <si>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</si>
  <si>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</si>
  <si>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</si>
  <si>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</si>
  <si>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</si>
  <si>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</si>
  <si>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</si>
  <si>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</si>
  <si>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</si>
  <si>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</si>
  <si>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</si>
  <si>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</si>
  <si>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</si>
  <si>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</si>
  <si>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</si>
  <si>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</si>
  <si>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</si>
  <si>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</si>
  <si>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</si>
  <si>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</si>
  <si>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</si>
  <si>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</si>
  <si>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</si>
  <si>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</si>
  <si>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</si>
  <si>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</si>
  <si>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</si>
  <si>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</si>
  <si>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</si>
  <si>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</si>
  <si>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</si>
  <si>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</si>
  <si>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</si>
  <si>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</si>
  <si>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</si>
  <si>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</si>
  <si>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</si>
  <si>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</si>
  <si>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</si>
  <si>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</si>
  <si>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</si>
  <si>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</si>
  <si>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</si>
  <si>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</si>
  <si>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</si>
  <si>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</si>
  <si>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</si>
  <si>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</si>
  <si>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</si>
  <si>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</si>
  <si>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</si>
  <si>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</si>
  <si>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</si>
  <si>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</si>
  <si>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</si>
  <si>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</si>
  <si>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</si>
  <si>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</si>
  <si>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</si>
  <si>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</si>
  <si>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</si>
  <si>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</si>
  <si>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</si>
  <si>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</si>
  <si>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</si>
  <si>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</si>
  <si>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</si>
  <si>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</si>
  <si>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</si>
  <si>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</si>
  <si>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</si>
  <si>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</si>
  <si>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</si>
  <si>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</si>
  <si>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</si>
  <si>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</si>
  <si>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</si>
  <si>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</si>
  <si>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</si>
  <si>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</si>
  <si>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</si>
  <si>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</si>
  <si>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</si>
  <si>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</si>
  <si>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</si>
  <si>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</si>
  <si>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</si>
  <si>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</si>
  <si>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</si>
  <si>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</si>
  <si>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</si>
  <si>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</si>
  <si>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</si>
  <si>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</si>
  <si>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</si>
  <si>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</si>
  <si>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</si>
  <si>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</si>
  <si>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</si>
  <si>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</si>
  <si>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</si>
  <si>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</si>
  <si>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</si>
  <si>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</si>
  <si>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</si>
  <si>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</si>
  <si>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</si>
  <si>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</si>
  <si>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</si>
  <si>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</si>
  <si>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</si>
  <si>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</si>
  <si>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</si>
  <si>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</si>
  <si>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</si>
  <si>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</si>
  <si>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</si>
  <si>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</si>
  <si>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</si>
  <si>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</si>
  <si>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</si>
  <si>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</si>
  <si>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</si>
  <si>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</si>
  <si>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</si>
  <si>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</si>
  <si>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</si>
  <si>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</si>
  <si>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</si>
  <si>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</si>
  <si>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</si>
  <si>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</si>
  <si>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</si>
  <si>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</si>
  <si>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</si>
  <si>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</si>
  <si>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</si>
  <si>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</si>
  <si>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</si>
  <si>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</si>
  <si>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</si>
  <si>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</si>
  <si>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</si>
  <si>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</si>
  <si>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</si>
  <si>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</si>
  <si>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</si>
  <si>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</si>
  <si>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</si>
  <si>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</si>
  <si>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</si>
  <si>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</si>
  <si>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</si>
  <si>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</si>
  <si>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</si>
  <si>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</si>
  <si>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</si>
  <si>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</si>
  <si>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</si>
  <si>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</si>
  <si>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</si>
  <si>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</si>
  <si>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</si>
  <si>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</si>
  <si>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</si>
  <si>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</si>
  <si>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</si>
  <si>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</si>
  <si>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</si>
  <si>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</si>
  <si>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</si>
  <si>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</si>
  <si>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</si>
  <si>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</si>
  <si>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</si>
  <si>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</si>
  <si>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</si>
  <si>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</si>
  <si>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</si>
  <si>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</si>
  <si>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</si>
  <si>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</si>
  <si>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</si>
  <si>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</si>
  <si>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</si>
  <si>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</si>
  <si>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</si>
  <si>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</si>
  <si>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</si>
  <si>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</si>
  <si>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</si>
  <si>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</si>
  <si>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</si>
  <si>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</si>
  <si>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</si>
  <si>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</si>
  <si>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</si>
  <si>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</si>
  <si>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</si>
  <si>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</si>
  <si>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</si>
  <si>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</si>
  <si>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</si>
  <si>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</si>
  <si>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</si>
  <si>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</si>
  <si>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</si>
  <si>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</si>
  <si>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</si>
  <si>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</si>
  <si>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</si>
  <si>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</si>
  <si>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</si>
  <si>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</si>
  <si>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</si>
  <si>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</si>
  <si>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</si>
  <si>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</si>
  <si>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</si>
  <si>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</si>
  <si>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</si>
  <si>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</si>
  <si>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</si>
  <si>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</si>
  <si>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</si>
  <si>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</si>
  <si>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</si>
  <si>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</si>
  <si>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</si>
  <si>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</si>
  <si>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</si>
  <si>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</si>
  <si>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</si>
  <si>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</si>
  <si>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</si>
  <si>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</si>
  <si>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</si>
  <si>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</si>
  <si>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</si>
  <si>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</si>
  <si>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</si>
  <si>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</si>
  <si>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</si>
  <si>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</si>
  <si>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</si>
  <si>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</si>
  <si>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</si>
  <si>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</si>
  <si>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</si>
  <si>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</si>
  <si>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</si>
  <si>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</si>
  <si>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</si>
  <si>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</si>
  <si>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</si>
  <si>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</si>
  <si>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</si>
  <si>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</si>
  <si>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</si>
  <si>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</si>
  <si>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</si>
  <si>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</si>
  <si>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</si>
  <si>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</si>
  <si>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</si>
  <si>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</si>
  <si>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</si>
  <si>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</si>
  <si>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</si>
  <si>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</si>
  <si>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</si>
  <si>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</si>
  <si>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</si>
  <si>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</si>
  <si>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</si>
  <si>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</si>
  <si>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</si>
  <si>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</si>
  <si>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</si>
  <si>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</si>
  <si>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</si>
  <si>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</si>
  <si>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</si>
  <si>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</si>
  <si>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</si>
  <si>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</si>
  <si>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</si>
  <si>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</si>
  <si>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</si>
  <si>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</si>
  <si>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</si>
  <si>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</si>
  <si>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</si>
  <si>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</si>
  <si>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</si>
  <si>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</si>
  <si>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</si>
  <si>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</si>
  <si>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</si>
  <si>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</si>
  <si>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</si>
  <si>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</si>
  <si>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</si>
  <si>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</si>
  <si>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</si>
  <si>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</si>
  <si>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</si>
  <si>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</si>
  <si>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</si>
  <si>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</si>
  <si>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</si>
  <si>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</si>
  <si>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</si>
  <si>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</si>
  <si>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</si>
  <si>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</si>
  <si>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</si>
  <si>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</si>
  <si>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</si>
  <si>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</si>
  <si>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</si>
  <si>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</si>
  <si>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</si>
  <si>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</si>
  <si>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</si>
  <si>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</si>
  <si>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</si>
  <si>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</si>
  <si>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</si>
  <si>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</si>
  <si>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</si>
  <si>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</si>
  <si>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</si>
  <si>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</si>
  <si>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</si>
  <si>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</si>
  <si>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</si>
  <si>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</si>
  <si>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</si>
  <si>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</si>
  <si>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</si>
  <si>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</si>
  <si>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</si>
  <si>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</si>
  <si>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</si>
  <si>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</si>
  <si>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</si>
  <si>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</si>
  <si>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</si>
  <si>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</si>
  <si>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</si>
  <si>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</si>
  <si>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</si>
  <si>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</si>
  <si>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</si>
  <si>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</si>
  <si>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</si>
  <si>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</si>
  <si>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</si>
  <si>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</si>
  <si>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</si>
  <si>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</si>
  <si>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</si>
  <si>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</si>
  <si>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</si>
  <si>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</si>
  <si>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</si>
  <si>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</si>
  <si>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</si>
  <si>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</si>
  <si>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</si>
  <si>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</si>
  <si>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</si>
  <si>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</si>
  <si>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</si>
  <si>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</si>
  <si>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</si>
  <si>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</si>
  <si>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</si>
  <si>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</si>
  <si>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</si>
  <si>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</si>
  <si>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</si>
  <si>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</si>
  <si>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</si>
  <si>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</si>
  <si>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</si>
  <si>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</si>
  <si>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</si>
  <si>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</si>
  <si>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</si>
  <si>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</si>
  <si>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</si>
  <si>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</si>
  <si>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</si>
  <si>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</si>
  <si>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</si>
  <si>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</si>
  <si>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</si>
  <si>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</si>
  <si>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</si>
  <si>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</si>
  <si>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</si>
  <si>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</si>
  <si>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</si>
  <si>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</si>
  <si>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</si>
  <si>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</si>
  <si>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</si>
  <si>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</si>
  <si>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</si>
  <si>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</si>
  <si>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</si>
  <si>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</si>
  <si>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</si>
  <si>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</si>
  <si>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</si>
  <si>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</si>
  <si>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</si>
  <si>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</si>
  <si>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</si>
  <si>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</si>
  <si>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</si>
  <si>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</si>
  <si>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</si>
  <si>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</si>
  <si>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</si>
  <si>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</si>
  <si>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</si>
  <si>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</si>
  <si>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</si>
  <si>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</si>
  <si>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</si>
  <si>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</si>
  <si>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</si>
  <si>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</si>
  <si>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</si>
  <si>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</si>
  <si>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</si>
  <si>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</si>
  <si>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</si>
  <si>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</si>
  <si>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</si>
  <si>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</si>
  <si>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</si>
  <si>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</si>
  <si>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</si>
  <si>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</si>
  <si>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</si>
  <si>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</si>
  <si>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</si>
  <si>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</si>
  <si>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</si>
  <si>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</si>
  <si>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</si>
  <si>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</si>
  <si>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</si>
  <si>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</si>
  <si>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</si>
  <si>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</si>
  <si>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</si>
  <si>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</si>
  <si>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</si>
  <si>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</si>
  <si>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</si>
  <si>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</si>
  <si>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</si>
  <si>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</si>
  <si>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</si>
  <si>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</si>
  <si>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</si>
  <si>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</si>
  <si>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</si>
  <si>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</si>
  <si>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</si>
  <si>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</si>
  <si>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</si>
  <si>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</si>
  <si>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</si>
  <si>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</si>
  <si>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</si>
  <si>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</si>
  <si>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</si>
  <si>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</si>
  <si>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</si>
  <si>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</si>
  <si>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</si>
  <si>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</si>
  <si>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</si>
  <si>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</si>
  <si>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</si>
  <si>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</si>
  <si>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</si>
  <si>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</si>
  <si>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</si>
  <si>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</si>
  <si>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</si>
  <si>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</si>
  <si>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</si>
  <si>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</si>
  <si>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</si>
  <si>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</si>
  <si>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</si>
  <si>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</si>
  <si>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</si>
  <si>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</si>
  <si>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</si>
  <si>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</si>
  <si>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</si>
  <si>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</si>
  <si>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</si>
  <si>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</si>
  <si>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</si>
  <si>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</si>
  <si>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</si>
  <si>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</si>
  <si>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</si>
  <si>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</si>
  <si>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</si>
  <si>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</si>
  <si>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</si>
  <si>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</si>
  <si>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</si>
  <si>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</si>
  <si>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</si>
  <si>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</si>
  <si>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</si>
  <si>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</si>
  <si>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</si>
  <si>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</si>
  <si>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</si>
  <si>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</si>
  <si>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</si>
  <si>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</si>
  <si>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</si>
  <si>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</si>
  <si>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</si>
  <si>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</si>
  <si>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</si>
  <si>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</si>
  <si>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</si>
  <si>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</si>
  <si>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</si>
  <si>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</si>
  <si>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</si>
  <si>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</si>
  <si>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</si>
  <si>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</si>
  <si>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</si>
  <si>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</si>
  <si>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</si>
  <si>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</si>
  <si>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</si>
  <si>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</si>
  <si>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</si>
  <si>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</si>
  <si>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</si>
  <si>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</si>
  <si>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</si>
  <si>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</si>
  <si>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</si>
  <si>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</si>
  <si>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</si>
  <si>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</si>
  <si>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</si>
  <si>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</si>
  <si>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</si>
  <si>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</si>
  <si>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</si>
  <si>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</si>
  <si>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</si>
  <si>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</si>
  <si>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</si>
  <si>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</si>
  <si>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</si>
  <si>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</si>
  <si>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</si>
  <si>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</si>
  <si>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</si>
  <si>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</si>
  <si>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</si>
  <si>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</si>
  <si>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</si>
  <si>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</si>
  <si>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</si>
  <si>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</si>
  <si>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</si>
  <si>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</si>
  <si>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</si>
  <si>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</si>
  <si>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</si>
  <si>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</si>
  <si>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</si>
  <si>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</si>
  <si>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</si>
  <si>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</si>
  <si>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</si>
  <si>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</si>
  <si>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</si>
  <si>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</si>
  <si>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</si>
  <si>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</si>
  <si>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</si>
  <si>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</si>
  <si>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</si>
  <si>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</si>
  <si>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</si>
  <si>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</si>
  <si>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</si>
  <si>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</si>
  <si>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</si>
  <si>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</si>
  <si>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</si>
  <si>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</si>
  <si>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</si>
  <si>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</si>
  <si>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</si>
  <si>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</si>
  <si>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</si>
  <si>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</si>
  <si>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</si>
  <si>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</si>
  <si>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</si>
  <si>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</si>
  <si>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</si>
  <si>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</si>
  <si>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</si>
  <si>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</si>
  <si>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</si>
  <si>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</si>
  <si>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</si>
  <si>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</si>
  <si>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</si>
  <si>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</si>
  <si>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</si>
  <si>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</si>
  <si>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</si>
  <si>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</si>
  <si>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</si>
  <si>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</si>
  <si>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</si>
  <si>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</si>
  <si>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</si>
  <si>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</si>
  <si>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</si>
  <si>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</si>
  <si>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</si>
  <si>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</si>
  <si>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</si>
  <si>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</si>
  <si>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</si>
  <si>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</si>
  <si>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</si>
  <si>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</si>
  <si>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</si>
  <si>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</si>
  <si>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</si>
  <si>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</si>
  <si>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</si>
  <si>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</si>
  <si>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</si>
  <si>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</si>
  <si>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</si>
  <si>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</si>
  <si>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</si>
  <si>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</si>
  <si>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</si>
  <si>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</si>
  <si>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</si>
  <si>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</si>
  <si>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</si>
  <si>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</si>
  <si>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</si>
  <si>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</si>
  <si>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</si>
  <si>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</si>
  <si>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</si>
  <si>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</si>
  <si>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</si>
  <si>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</si>
  <si>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</si>
  <si>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</si>
  <si>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</si>
  <si>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</si>
  <si>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</si>
  <si>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</si>
  <si>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</si>
  <si>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</si>
  <si>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</si>
  <si>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</si>
  <si>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</si>
  <si>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</si>
  <si>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</si>
  <si>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</si>
  <si>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</si>
  <si>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</si>
  <si>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</si>
  <si>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</si>
  <si>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</si>
  <si>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</si>
  <si>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</si>
  <si>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</si>
  <si>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</si>
  <si>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</si>
  <si>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</si>
  <si>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</si>
  <si>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</si>
  <si>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</si>
  <si>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</si>
  <si>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</si>
  <si>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</si>
  <si>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</si>
  <si>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</si>
  <si>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</si>
  <si>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</si>
  <si>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</si>
  <si>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</si>
  <si>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</si>
  <si>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</si>
  <si>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</si>
  <si>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</si>
  <si>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</si>
  <si>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</si>
  <si>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</si>
  <si>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</si>
  <si>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</si>
  <si>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</si>
  <si>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</si>
  <si>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</si>
  <si>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</si>
  <si>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</si>
  <si>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</si>
  <si>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</si>
  <si>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</si>
  <si>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</si>
  <si>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</si>
  <si>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</si>
  <si>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</si>
  <si>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</si>
  <si>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</si>
  <si>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</si>
  <si>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</si>
  <si>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</si>
  <si>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</si>
  <si>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</si>
  <si>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</si>
  <si>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</si>
  <si>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</si>
  <si>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</si>
  <si>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</si>
  <si>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</si>
  <si>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</si>
  <si>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</si>
  <si>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</si>
  <si>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</si>
  <si>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</si>
  <si>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</si>
  <si>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</si>
  <si>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</si>
  <si>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</si>
  <si>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</si>
  <si>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</si>
  <si>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</si>
  <si>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</si>
  <si>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</si>
  <si>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</si>
  <si>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</si>
  <si>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</si>
  <si>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</si>
  <si>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</si>
  <si>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</si>
  <si>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</si>
  <si>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</si>
  <si>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</si>
  <si>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</si>
  <si>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</si>
  <si>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</si>
  <si>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</si>
  <si>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</si>
  <si>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</si>
  <si>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</si>
  <si>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</si>
  <si>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</si>
  <si>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</si>
  <si>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</si>
  <si>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</si>
  <si>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</si>
  <si>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</si>
  <si>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</si>
  <si>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</si>
  <si>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</si>
  <si>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</si>
  <si>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</si>
  <si>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</si>
  <si>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</si>
  <si>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</si>
  <si>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</si>
  <si>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</si>
  <si>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</si>
  <si>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</si>
  <si>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</si>
  <si>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</si>
  <si>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</si>
  <si>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</si>
  <si>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</si>
  <si>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</si>
  <si>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</si>
  <si>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</si>
  <si>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</si>
  <si>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</si>
  <si>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</si>
  <si>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</si>
  <si>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</si>
  <si>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</si>
  <si>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</si>
  <si>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</si>
  <si>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</si>
  <si>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</si>
  <si>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</si>
  <si>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</si>
  <si>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</si>
  <si>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</si>
  <si>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</si>
  <si>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</si>
  <si>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</si>
  <si>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</si>
  <si>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</si>
  <si>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</si>
  <si>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</si>
  <si>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</si>
  <si>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</si>
  <si>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</si>
  <si>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</si>
  <si>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</si>
  <si>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</si>
  <si>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</si>
  <si>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</si>
  <si>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</si>
  <si>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</si>
  <si>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</si>
  <si>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</si>
  <si>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</si>
  <si>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</si>
  <si>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</si>
  <si>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</si>
  <si>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</si>
  <si>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</si>
  <si>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</si>
  <si>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</si>
  <si>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</si>
  <si>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</si>
  <si>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</si>
  <si>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</si>
  <si>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</si>
  <si>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</si>
  <si>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</si>
  <si>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</si>
  <si>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</si>
  <si>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</si>
  <si>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</si>
  <si>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</si>
  <si>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</si>
  <si>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</si>
  <si>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</si>
  <si>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</si>
  <si>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</si>
  <si>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</si>
  <si>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</si>
  <si>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</si>
  <si>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</si>
  <si>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</si>
  <si>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</si>
  <si>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</si>
  <si>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</si>
  <si>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</si>
  <si>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</si>
  <si>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</si>
  <si>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</si>
  <si>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</si>
  <si>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</si>
  <si>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</si>
  <si>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</si>
  <si>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</si>
  <si>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</si>
  <si>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</si>
  <si>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</si>
  <si>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</si>
  <si>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</si>
  <si>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</si>
  <si>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</si>
  <si>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</si>
  <si>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</si>
  <si>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</si>
  <si>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</si>
  <si>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</si>
  <si>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</si>
  <si>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</si>
  <si>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</si>
  <si>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</si>
  <si>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</si>
  <si>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</si>
  <si>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</si>
  <si>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</si>
  <si>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</si>
  <si>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</si>
  <si>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</si>
  <si>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</si>
  <si>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</si>
  <si>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</si>
  <si>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</si>
  <si>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</si>
  <si>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</si>
  <si>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</si>
  <si>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</si>
  <si>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</si>
  <si>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</si>
  <si>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</si>
  <si>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</si>
  <si>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</si>
  <si>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</si>
  <si>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</si>
  <si>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</si>
  <si>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</si>
  <si>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</si>
  <si>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</si>
  <si>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</si>
  <si>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</si>
  <si>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</si>
  <si>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</si>
  <si>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</si>
  <si>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</si>
  <si>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</si>
  <si>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</si>
  <si>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</si>
  <si>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</si>
  <si>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</si>
  <si>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</si>
  <si>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</si>
  <si>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</si>
  <si>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</si>
  <si>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</si>
  <si>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</si>
  <si>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</si>
  <si>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</si>
  <si>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</si>
  <si>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</si>
  <si>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</si>
  <si>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</si>
  <si>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</si>
  <si>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</si>
  <si>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</si>
  <si>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</si>
  <si>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</si>
  <si>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</si>
  <si>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</si>
  <si>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</si>
  <si>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</si>
  <si>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</si>
  <si>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</si>
  <si>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</si>
  <si>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</si>
  <si>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</si>
  <si>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</si>
  <si>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</si>
  <si>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</si>
  <si>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</si>
  <si>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</si>
  <si>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</si>
  <si>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</si>
  <si>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</si>
  <si>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</si>
  <si>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</si>
  <si>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</si>
  <si>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</si>
  <si>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</si>
  <si>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</si>
  <si>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</si>
  <si>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</si>
  <si>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</si>
  <si>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</si>
  <si>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</si>
  <si>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</si>
  <si>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</si>
  <si>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</si>
  <si>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</si>
  <si>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</si>
  <si>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</si>
  <si>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</si>
  <si>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</si>
  <si>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</si>
  <si>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</si>
  <si>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</si>
  <si>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</si>
  <si>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</si>
  <si>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</si>
  <si>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</si>
  <si>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</si>
  <si>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</si>
  <si>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</si>
  <si>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</si>
  <si>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</si>
  <si>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</si>
  <si>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</si>
  <si>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</si>
  <si>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</si>
  <si>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</si>
  <si>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</si>
  <si>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</si>
  <si>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</si>
  <si>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</si>
  <si>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</si>
  <si>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</si>
  <si>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</si>
  <si>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</si>
  <si>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</si>
  <si>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</si>
  <si>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</si>
  <si>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</si>
  <si>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</si>
  <si>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</si>
  <si>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</si>
  <si>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</si>
  <si>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</si>
  <si>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</si>
  <si>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</si>
  <si>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</si>
  <si>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</si>
  <si>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</si>
  <si>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</si>
  <si>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</si>
  <si>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</si>
  <si>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</si>
  <si>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</si>
  <si>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</si>
  <si>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</si>
  <si>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</si>
  <si>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</si>
  <si>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</si>
  <si>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</si>
  <si>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</si>
  <si>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</si>
  <si>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</si>
  <si>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</si>
  <si>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</si>
  <si>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</si>
  <si>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</si>
  <si>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</si>
  <si>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</si>
  <si>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</si>
  <si>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</si>
  <si>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</si>
  <si>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</si>
  <si>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</si>
  <si>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</si>
  <si>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</si>
  <si>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</si>
  <si>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</si>
  <si>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</si>
  <si>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</si>
  <si>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</si>
  <si>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</si>
  <si>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</si>
  <si>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</si>
  <si>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</si>
  <si>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</si>
  <si>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</si>
  <si>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</si>
  <si>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</si>
  <si>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</si>
  <si>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</si>
  <si>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</si>
  <si>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</si>
  <si>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</si>
  <si>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</si>
  <si>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</si>
  <si>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</si>
  <si>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</si>
  <si>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</si>
  <si>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</si>
  <si>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</si>
  <si>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</si>
  <si>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</si>
  <si>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</si>
  <si>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</si>
  <si>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</si>
  <si>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</si>
  <si>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</si>
  <si>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</si>
  <si>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</si>
  <si>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</si>
  <si>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</si>
  <si>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</si>
  <si>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</si>
  <si>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</si>
  <si>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</si>
  <si>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</si>
  <si>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</si>
  <si>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</si>
  <si>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</si>
  <si>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</si>
  <si>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</si>
  <si>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</si>
  <si>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</si>
  <si>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</si>
  <si>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</si>
  <si>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</si>
  <si>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</si>
  <si>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</si>
  <si>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</si>
  <si>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</si>
  <si>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</si>
  <si>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</si>
  <si>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</si>
  <si>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</si>
  <si>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</si>
  <si>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</si>
  <si>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</si>
  <si>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</si>
  <si>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</si>
  <si>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</si>
  <si>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</si>
  <si>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</si>
  <si>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</si>
  <si>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</si>
  <si>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</si>
  <si>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</si>
  <si>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</si>
  <si>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</si>
  <si>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</si>
  <si>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</si>
  <si>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</si>
  <si>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</si>
  <si>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</si>
  <si>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</si>
  <si>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</si>
  <si>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</si>
  <si>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</si>
  <si>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</si>
  <si>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</si>
  <si>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</si>
  <si>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</si>
  <si>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</si>
  <si>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</si>
  <si>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</si>
  <si>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</si>
  <si>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</si>
  <si>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</si>
  <si>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</si>
  <si>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</si>
  <si>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</si>
  <si>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</si>
  <si>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</si>
  <si>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</si>
  <si>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</si>
  <si>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</si>
  <si>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</si>
  <si>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</si>
  <si>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</si>
  <si>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</si>
  <si>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</si>
  <si>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</si>
  <si>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</si>
  <si>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</si>
  <si>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</si>
  <si>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</si>
  <si>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</si>
  <si>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</si>
  <si>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</si>
  <si>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</si>
  <si>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</si>
  <si>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</si>
  <si>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</si>
  <si>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</si>
  <si>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</si>
  <si>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</si>
  <si>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</si>
  <si>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</si>
  <si>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</si>
  <si>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</si>
  <si>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</si>
  <si>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</si>
  <si>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</si>
  <si>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</si>
  <si>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</si>
  <si>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</si>
  <si>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</si>
  <si>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</si>
  <si>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</si>
  <si>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</si>
  <si>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</si>
  <si>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</si>
  <si>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</si>
  <si>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</si>
  <si>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</si>
  <si>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</si>
  <si>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</si>
  <si>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</si>
  <si>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</si>
  <si>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</si>
  <si>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</si>
  <si>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</si>
  <si>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</si>
  <si>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</si>
  <si>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</si>
  <si>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</si>
  <si>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</si>
  <si>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</si>
  <si>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</si>
  <si>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</si>
  <si>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</si>
  <si>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</si>
  <si>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</si>
  <si>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</si>
  <si>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</si>
  <si>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</si>
  <si>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</si>
  <si>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</si>
  <si>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</si>
  <si>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</si>
  <si>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</si>
  <si>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</si>
  <si>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</si>
  <si>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</si>
  <si>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</si>
  <si>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</si>
  <si>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</si>
  <si>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</si>
  <si>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</si>
  <si>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</si>
  <si>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</si>
  <si>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</si>
  <si>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</si>
  <si>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</si>
  <si>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</si>
  <si>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</si>
  <si>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</si>
  <si>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</si>
  <si>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</si>
  <si>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</si>
  <si>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</si>
  <si>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</si>
  <si>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</si>
  <si>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</si>
  <si>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</si>
  <si>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</si>
  <si>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</si>
  <si>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</si>
  <si>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</si>
  <si>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</si>
  <si>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</si>
  <si>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</si>
  <si>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</si>
  <si>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</si>
  <si>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</si>
  <si>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</si>
  <si>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</si>
  <si>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</si>
  <si>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</si>
  <si>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</si>
  <si>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</si>
  <si>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</si>
  <si>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</si>
  <si>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</si>
  <si>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</si>
  <si>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</si>
  <si>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</si>
  <si>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</si>
  <si>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</si>
  <si>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</si>
  <si>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</si>
  <si>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</si>
  <si>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</si>
  <si>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</si>
  <si>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</si>
  <si>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</si>
  <si>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</si>
  <si>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</si>
  <si>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</si>
  <si>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</si>
  <si>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</si>
  <si>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</si>
  <si>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</si>
  <si>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</si>
  <si>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</si>
  <si>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</si>
  <si>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</si>
  <si>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</si>
  <si>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</si>
  <si>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</si>
  <si>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</si>
  <si>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</si>
  <si>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</si>
  <si>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</si>
  <si>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</si>
  <si>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</si>
  <si>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</si>
  <si>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</si>
  <si>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</si>
  <si>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</si>
  <si>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</si>
  <si>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</si>
  <si>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</si>
  <si>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</si>
  <si>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</si>
  <si>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</si>
  <si>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</si>
  <si>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</si>
  <si>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</si>
  <si>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</si>
  <si>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</si>
  <si>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</si>
  <si>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</si>
  <si>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</si>
  <si>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</si>
  <si>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</si>
  <si>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</si>
  <si>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</si>
  <si>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</si>
  <si>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</si>
  <si>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</si>
  <si>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</si>
  <si>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</si>
  <si>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</si>
  <si>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</si>
  <si>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</si>
  <si>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</si>
  <si>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</si>
  <si>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</si>
  <si>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</si>
  <si>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</si>
  <si>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</si>
  <si>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</si>
  <si>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</si>
  <si>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</si>
  <si>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</si>
  <si>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</si>
  <si>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</si>
  <si>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</si>
  <si>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</si>
  <si>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</si>
  <si>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</si>
  <si>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</si>
  <si>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</si>
  <si>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</si>
  <si>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</si>
  <si>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</si>
  <si>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</si>
  <si>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</si>
  <si>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</si>
  <si>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</si>
  <si>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</si>
  <si>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</si>
  <si>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</si>
  <si>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</si>
  <si>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</si>
  <si>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</si>
  <si>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</si>
  <si>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</si>
  <si>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</si>
  <si>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</si>
  <si>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</si>
  <si>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</si>
  <si>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</si>
  <si>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</si>
  <si>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</si>
  <si>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</si>
  <si>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</si>
  <si>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</si>
  <si>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</si>
  <si>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</si>
  <si>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</si>
  <si>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</si>
  <si>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</si>
  <si>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</si>
  <si>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</si>
  <si>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</si>
  <si>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</si>
  <si>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</si>
  <si>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</si>
  <si>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</si>
  <si>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</si>
  <si>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</si>
  <si>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</si>
  <si>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</si>
  <si>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</si>
  <si>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</si>
  <si>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</si>
  <si>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</si>
  <si>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</si>
  <si>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</si>
  <si>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</si>
  <si>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</si>
  <si>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</si>
  <si>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</si>
  <si>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</si>
  <si>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</si>
  <si>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</si>
  <si>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</si>
  <si>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</si>
  <si>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</si>
  <si>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</si>
  <si>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</si>
  <si>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</si>
  <si>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</si>
  <si>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</si>
  <si>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</si>
  <si>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</si>
  <si>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</si>
  <si>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</si>
  <si>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</si>
  <si>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</si>
  <si>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</si>
  <si>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</si>
  <si>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</si>
  <si>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</si>
  <si>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</si>
  <si>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</si>
  <si>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</si>
  <si>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</si>
  <si>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</si>
  <si>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</si>
  <si>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</si>
  <si>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</si>
  <si>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</si>
  <si>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</si>
  <si>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</si>
  <si>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</si>
  <si>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</si>
  <si>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</si>
  <si>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</si>
  <si>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</si>
  <si>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</si>
  <si>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</si>
  <si>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</si>
  <si>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</si>
  <si>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</si>
  <si>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</si>
  <si>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</si>
  <si>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</si>
  <si>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</si>
  <si>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</si>
  <si>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</si>
  <si>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</si>
  <si>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</si>
  <si>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</si>
  <si>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</si>
  <si>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</si>
  <si>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</si>
  <si>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</si>
  <si>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</si>
  <si>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</si>
  <si>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</si>
  <si>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</si>
  <si>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</si>
  <si>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</si>
  <si>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</si>
  <si>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</si>
  <si>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</si>
  <si>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</si>
  <si>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</si>
  <si>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</si>
  <si>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</si>
  <si>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</si>
  <si>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</si>
  <si>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</si>
  <si>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</si>
  <si>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</si>
  <si>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</si>
  <si>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</si>
  <si>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</si>
  <si>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</si>
  <si>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</si>
  <si>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</si>
  <si>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</si>
  <si>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</si>
  <si>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</si>
  <si>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</si>
  <si>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</si>
  <si>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</si>
  <si>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</si>
  <si>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</si>
  <si>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</si>
  <si>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</si>
  <si>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</si>
  <si>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</si>
  <si>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</si>
  <si>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</si>
  <si>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</si>
  <si>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</si>
  <si>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</si>
  <si>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</si>
  <si>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</si>
  <si>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</si>
  <si>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</si>
  <si>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</si>
  <si>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</si>
  <si>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</si>
  <si>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</si>
  <si>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</si>
  <si>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</si>
  <si>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</si>
  <si>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</si>
  <si>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</si>
  <si>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</si>
  <si>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</si>
  <si>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</si>
  <si>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</si>
  <si>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</si>
  <si>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</si>
  <si>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</si>
  <si>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</si>
  <si>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</si>
  <si>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</si>
  <si>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</si>
  <si>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</si>
  <si>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</si>
  <si>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</si>
  <si>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</si>
  <si>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</si>
  <si>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</si>
  <si>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</si>
  <si>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</si>
  <si>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</si>
  <si>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</si>
  <si>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</si>
  <si>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</si>
  <si>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</si>
  <si>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</si>
  <si>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</si>
  <si>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</si>
  <si>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</si>
  <si>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</si>
  <si>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</si>
  <si>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</si>
  <si>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</si>
  <si>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</si>
  <si>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</si>
  <si>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</si>
  <si>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</si>
  <si>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</si>
  <si>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</si>
  <si>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</si>
  <si>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</si>
  <si>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</si>
  <si>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</si>
  <si>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</si>
  <si>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</si>
  <si>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</si>
  <si>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</si>
  <si>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</si>
  <si>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</si>
  <si>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</si>
  <si>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</si>
  <si>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</si>
  <si>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</si>
  <si>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</si>
  <si>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</si>
  <si>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</si>
  <si>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</si>
  <si>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</si>
  <si>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</si>
  <si>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</si>
  <si>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</si>
  <si>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</si>
  <si>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</si>
  <si>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</si>
  <si>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</si>
  <si>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</si>
  <si>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</si>
  <si>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</si>
  <si>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</si>
  <si>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</si>
  <si>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</si>
  <si>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</si>
  <si>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</si>
  <si>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</si>
  <si>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</si>
  <si>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</si>
  <si>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</si>
  <si>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</si>
  <si>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</si>
  <si>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</si>
  <si>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</si>
  <si>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</si>
  <si>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</si>
  <si>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</si>
  <si>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</si>
  <si>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</si>
  <si>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</si>
  <si>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</si>
  <si>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</si>
  <si>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</si>
  <si>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</si>
  <si>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</si>
  <si>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</si>
  <si>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</si>
  <si>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</si>
  <si>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</si>
  <si>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</si>
  <si>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</si>
  <si>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</si>
  <si>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</si>
  <si>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</si>
  <si>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</si>
  <si>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</si>
  <si>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</si>
  <si>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</si>
  <si>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</si>
  <si>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</si>
  <si>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</si>
  <si>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</si>
  <si>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</si>
  <si>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</si>
  <si>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</si>
  <si>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</si>
  <si>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</si>
  <si>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</si>
  <si>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</si>
  <si>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</si>
  <si>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</si>
  <si>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</si>
  <si>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</si>
  <si>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</si>
  <si>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</si>
  <si>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</si>
  <si>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</si>
  <si>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</si>
  <si>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</si>
  <si>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</si>
  <si>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</si>
  <si>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</si>
  <si>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</si>
  <si>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</si>
  <si>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</si>
  <si>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</si>
  <si>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</si>
  <si>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</si>
  <si>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</si>
  <si>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</si>
  <si>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</si>
  <si>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</si>
  <si>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</si>
  <si>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</si>
  <si>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</si>
  <si>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</si>
  <si>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</si>
  <si>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</si>
  <si>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</si>
  <si>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</si>
  <si>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</si>
  <si>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</si>
  <si>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</si>
  <si>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</si>
  <si>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</si>
  <si>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</si>
  <si>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</si>
  <si>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</si>
  <si>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</si>
  <si>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</si>
  <si>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</si>
  <si>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</si>
  <si>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</si>
  <si>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</si>
  <si>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</si>
  <si>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</si>
  <si>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</si>
  <si>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</si>
  <si>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</si>
  <si>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</si>
  <si>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</si>
  <si>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</si>
  <si>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</si>
  <si>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</si>
  <si>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</si>
  <si>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</si>
  <si>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</si>
  <si>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</si>
  <si>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</si>
  <si>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</si>
  <si>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</si>
  <si>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</si>
  <si>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</si>
  <si>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</si>
  <si>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</si>
  <si>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</si>
  <si>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</si>
  <si>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</si>
  <si>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</si>
  <si>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</si>
  <si>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</si>
  <si>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</si>
  <si>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</si>
  <si>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</si>
  <si>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</si>
  <si>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</si>
  <si>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</si>
  <si>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</si>
  <si>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</si>
  <si>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</si>
  <si>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</si>
  <si>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</si>
  <si>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</si>
  <si>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</si>
  <si>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</si>
  <si>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</si>
  <si>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</si>
  <si>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</si>
  <si>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</si>
  <si>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</si>
  <si>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</si>
  <si>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</si>
  <si>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</si>
  <si>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</si>
  <si>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</si>
  <si>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</si>
  <si>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</si>
  <si>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</si>
  <si>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</si>
  <si>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</si>
  <si>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</si>
  <si>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</si>
  <si>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</si>
  <si>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</si>
  <si>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</si>
  <si>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</si>
  <si>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</si>
  <si>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</si>
  <si>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</si>
  <si>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</si>
  <si>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</si>
  <si>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</si>
  <si>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</si>
  <si>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</si>
  <si>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</si>
  <si>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</si>
  <si>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</si>
  <si>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</si>
  <si>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</si>
  <si>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</si>
  <si>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</si>
  <si>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</si>
  <si>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</si>
  <si>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</si>
  <si>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</si>
  <si>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</si>
  <si>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</si>
  <si>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</si>
  <si>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</si>
  <si>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</si>
  <si>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</si>
  <si>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</si>
  <si>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</si>
  <si>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</si>
  <si>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</si>
  <si>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</si>
  <si>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</si>
  <si>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</si>
  <si>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</si>
  <si>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</si>
  <si>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</si>
  <si>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</si>
  <si>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</si>
  <si>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</si>
  <si>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</si>
  <si>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</si>
  <si>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</si>
  <si>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</si>
  <si>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</si>
  <si>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</si>
  <si>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</si>
  <si>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</si>
  <si>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</si>
  <si>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</si>
  <si>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</si>
  <si>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</si>
  <si>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</si>
  <si>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</si>
  <si>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</si>
  <si>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</si>
  <si>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</si>
  <si>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</si>
  <si>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</si>
  <si>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</si>
  <si>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</si>
  <si>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</si>
  <si>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</si>
  <si>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</si>
  <si>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</si>
  <si>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</si>
  <si>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</si>
  <si>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</si>
  <si>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</si>
  <si>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</si>
  <si>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</si>
  <si>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</si>
  <si>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</si>
  <si>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</si>
  <si>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</si>
  <si>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</si>
  <si>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</si>
  <si>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</si>
  <si>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</si>
  <si>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</si>
  <si>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</si>
  <si>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</si>
  <si>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</si>
  <si>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</si>
  <si>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</si>
  <si>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</si>
  <si>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</si>
  <si>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</si>
  <si>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</si>
  <si>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</si>
  <si>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</si>
  <si>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</si>
  <si>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</si>
  <si>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</si>
  <si>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</si>
  <si>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</si>
  <si>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</si>
  <si>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</si>
  <si>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</si>
  <si>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</si>
  <si>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</si>
  <si>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</si>
  <si>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</si>
  <si>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</si>
  <si>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</si>
  <si>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</si>
  <si>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</si>
  <si>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</si>
  <si>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</si>
  <si>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</si>
  <si>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</si>
  <si>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</si>
  <si>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</si>
  <si>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</si>
  <si>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</si>
  <si>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</si>
  <si>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</si>
  <si>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</si>
  <si>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</si>
  <si>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</si>
  <si>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</si>
  <si>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</si>
  <si>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</si>
  <si>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</si>
  <si>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</si>
  <si>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</si>
  <si>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</si>
  <si>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</si>
  <si>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</si>
  <si>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</si>
  <si>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</si>
  <si>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</si>
  <si>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</si>
  <si>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</si>
  <si>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</si>
  <si>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</si>
  <si>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</si>
  <si>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</si>
  <si>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</si>
  <si>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</si>
  <si>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</si>
  <si>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</si>
  <si>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</si>
  <si>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</si>
  <si>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</si>
  <si>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</si>
  <si>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</si>
  <si>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</si>
  <si>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</si>
  <si>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</si>
  <si>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</si>
  <si>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</si>
  <si>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</si>
  <si>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</si>
  <si>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</si>
  <si>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</si>
  <si>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</si>
  <si>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</si>
  <si>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</si>
  <si>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</si>
  <si>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</si>
  <si>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</si>
  <si>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</si>
  <si>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</si>
  <si>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</si>
  <si>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</si>
  <si>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</si>
  <si>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</si>
  <si>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</si>
  <si>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</si>
  <si>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</si>
  <si>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</si>
  <si>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</si>
  <si>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</si>
  <si>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</si>
  <si>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</si>
  <si>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</si>
  <si>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</si>
  <si>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</si>
  <si>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</si>
  <si>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</si>
  <si>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</si>
  <si>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</si>
  <si>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</si>
  <si>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</si>
  <si>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</si>
  <si>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</si>
  <si>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</si>
  <si>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</si>
  <si>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</si>
  <si>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</si>
  <si>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</si>
  <si>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</si>
  <si>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</si>
  <si>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</si>
  <si>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</si>
  <si>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</si>
  <si>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</si>
  <si>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</si>
  <si>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</si>
  <si>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</si>
  <si>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</si>
  <si>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</si>
  <si>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</si>
  <si>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</si>
  <si>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</si>
  <si>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</si>
  <si>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</si>
  <si>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</si>
  <si>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</si>
  <si>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</si>
  <si>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</si>
  <si>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</si>
  <si>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</si>
  <si>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</si>
  <si>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</si>
  <si>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</si>
  <si>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</si>
  <si>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</si>
  <si>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</si>
  <si>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</si>
  <si>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</si>
  <si>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</si>
  <si>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</si>
  <si>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</si>
  <si>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</si>
  <si>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</si>
  <si>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</si>
  <si>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</si>
  <si>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</si>
  <si>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</si>
  <si>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</si>
  <si>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</si>
  <si>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</si>
  <si>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</si>
  <si>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</si>
  <si>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</si>
  <si>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</si>
  <si>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</si>
  <si>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</si>
  <si>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</si>
  <si>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</si>
  <si>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</si>
  <si>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</si>
  <si>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</si>
  <si>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</si>
  <si>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</si>
  <si>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</si>
  <si>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</si>
  <si>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</si>
  <si>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</si>
  <si>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</si>
  <si>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</si>
  <si>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</si>
  <si>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</si>
  <si>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</si>
  <si>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</si>
  <si>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</si>
  <si>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</si>
  <si>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</si>
  <si>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</si>
  <si>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</si>
  <si>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</si>
  <si>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</si>
  <si>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</si>
  <si>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</si>
  <si>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</si>
  <si>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</si>
  <si>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</si>
  <si>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</si>
  <si>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</si>
  <si>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</si>
  <si>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</si>
  <si>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</si>
  <si>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</si>
  <si>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</si>
  <si>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</si>
  <si>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</si>
  <si>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</si>
  <si>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</si>
  <si>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</si>
  <si>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</si>
  <si>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</si>
  <si>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</si>
  <si>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</si>
  <si>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</si>
  <si>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</si>
  <si>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</si>
  <si>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</si>
  <si>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</si>
  <si>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</si>
  <si>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</si>
  <si>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</si>
  <si>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</si>
  <si>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</si>
  <si>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</si>
  <si>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</si>
  <si>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</si>
  <si>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</si>
  <si>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</si>
  <si>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</si>
  <si>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</si>
  <si>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</si>
  <si>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</si>
  <si>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</si>
  <si>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</si>
  <si>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</si>
  <si>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</si>
  <si>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</si>
  <si>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</si>
  <si>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</si>
  <si>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</si>
  <si>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</si>
  <si>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</si>
  <si>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</si>
  <si>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</si>
  <si>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</si>
  <si>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</si>
  <si>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</si>
  <si>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</si>
  <si>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</si>
  <si>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</si>
  <si>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</si>
  <si>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</si>
  <si>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</si>
  <si>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</si>
  <si>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</si>
  <si>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</si>
  <si>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</si>
  <si>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</si>
  <si>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</si>
  <si>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</si>
  <si>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</si>
  <si>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</si>
  <si>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</si>
  <si>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</si>
  <si>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</si>
  <si>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</si>
  <si>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</si>
  <si>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</si>
  <si>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</si>
  <si>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</si>
  <si>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</si>
  <si>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</si>
  <si>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</si>
  <si>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</si>
  <si>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</si>
  <si>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</si>
  <si>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</si>
  <si>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</si>
  <si>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</si>
  <si>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</si>
  <si>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</si>
  <si>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</si>
  <si>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</si>
  <si>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</si>
  <si>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</si>
  <si>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</si>
  <si>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</si>
  <si>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</si>
  <si>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</si>
  <si>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</si>
  <si>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</si>
  <si>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</si>
  <si>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</si>
  <si>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</si>
  <si>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</si>
  <si>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</si>
  <si>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</si>
  <si>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</si>
  <si>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</si>
  <si>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</si>
  <si>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</si>
  <si>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</si>
  <si>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</si>
  <si>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</si>
  <si>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</si>
  <si>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</si>
  <si>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</si>
  <si>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</si>
  <si>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</si>
  <si>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</si>
  <si>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</si>
  <si>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</si>
  <si>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</si>
  <si>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</si>
  <si>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</si>
  <si>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</si>
  <si>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</si>
  <si>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</si>
  <si>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</si>
  <si>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</si>
  <si>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</si>
  <si>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</si>
  <si>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</si>
  <si>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</si>
  <si>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</si>
  <si>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</si>
  <si>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</si>
  <si>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</si>
  <si>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</si>
  <si>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</si>
  <si>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</si>
  <si>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</si>
  <si>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</si>
  <si>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</si>
  <si>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</si>
  <si>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</si>
  <si>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</si>
  <si>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</si>
  <si>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</si>
  <si>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</si>
  <si>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</si>
  <si>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</si>
  <si>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</si>
  <si>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</si>
  <si>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</si>
  <si>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</si>
  <si>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</si>
  <si>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</si>
  <si>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</si>
  <si>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</si>
  <si>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</si>
  <si>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</si>
  <si>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</si>
  <si>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</si>
  <si>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</si>
  <si>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</si>
  <si>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</si>
  <si>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</si>
  <si>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</si>
  <si>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</si>
  <si>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</si>
  <si>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</si>
  <si>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</si>
  <si>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</si>
  <si>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</si>
  <si>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</si>
  <si>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</si>
  <si>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</si>
  <si>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</si>
  <si>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</si>
  <si>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</si>
  <si>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</si>
  <si>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</si>
  <si>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</si>
  <si>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</si>
  <si>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</si>
  <si>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</si>
  <si>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</si>
  <si>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</si>
  <si>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</si>
  <si>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</si>
  <si>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</si>
  <si>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</si>
  <si>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</si>
  <si>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</si>
  <si>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</si>
  <si>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</si>
  <si>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</si>
  <si>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</si>
  <si>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</si>
  <si>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</si>
  <si>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</si>
  <si>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</si>
  <si>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</si>
  <si>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</si>
  <si>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</si>
  <si>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</si>
  <si>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</si>
  <si>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</si>
  <si>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</si>
  <si>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</si>
  <si>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</si>
  <si>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</si>
  <si>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</si>
  <si>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</si>
  <si>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</si>
  <si>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</si>
  <si>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</si>
  <si>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</si>
  <si>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</si>
  <si>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</si>
  <si>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</si>
  <si>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</si>
  <si>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</si>
  <si>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</si>
  <si>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</si>
  <si>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</si>
  <si>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</si>
  <si>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</si>
  <si>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</si>
  <si>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</si>
  <si>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</si>
  <si>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</si>
  <si>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</si>
  <si>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</si>
  <si>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</si>
  <si>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</si>
  <si>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</si>
  <si>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</si>
  <si>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</si>
  <si>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</si>
  <si>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</si>
  <si>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</si>
  <si>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</si>
  <si>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</si>
  <si>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</si>
  <si>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</si>
  <si>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</si>
  <si>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</si>
  <si>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</si>
  <si>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</si>
  <si>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</si>
  <si>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</si>
  <si>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</si>
  <si>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</si>
  <si>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</si>
  <si>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</si>
  <si>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</si>
  <si>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</si>
  <si>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</si>
  <si>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</si>
  <si>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</si>
  <si>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</si>
  <si>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</si>
  <si>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</si>
  <si>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</si>
  <si>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</si>
  <si>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</si>
  <si>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</si>
  <si>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</si>
  <si>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</si>
  <si>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</si>
  <si>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</si>
  <si>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</si>
  <si>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</si>
  <si>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</si>
  <si>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</si>
  <si>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</si>
  <si>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</si>
  <si>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</si>
  <si>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</si>
  <si>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</si>
  <si>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</si>
  <si>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</si>
  <si>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</si>
  <si>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</si>
  <si>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</si>
  <si>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</si>
  <si>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</si>
  <si>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</si>
  <si>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</si>
  <si>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</si>
  <si>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</si>
  <si>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</si>
  <si>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</si>
  <si>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</si>
  <si>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</si>
  <si>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</si>
  <si>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</si>
  <si>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</si>
  <si>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</si>
  <si>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</si>
  <si>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</si>
  <si>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</si>
  <si>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</si>
  <si>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</si>
  <si>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</si>
  <si>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</si>
  <si>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</si>
  <si>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</si>
  <si>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</si>
  <si>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</si>
  <si>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</si>
  <si>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</si>
  <si>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</si>
  <si>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</si>
  <si>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</si>
  <si>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</si>
  <si>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</si>
  <si>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</si>
  <si>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</si>
  <si>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</si>
  <si>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</si>
  <si>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</si>
  <si>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</si>
  <si>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</si>
  <si>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</si>
  <si>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</si>
  <si>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</si>
  <si>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</si>
  <si>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</si>
  <si>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</si>
  <si>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</si>
  <si>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</si>
  <si>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</si>
  <si>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</si>
  <si>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</si>
  <si>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</si>
  <si>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</si>
  <si>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</si>
  <si>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</si>
  <si>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</si>
  <si>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</si>
  <si>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</si>
  <si>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</si>
  <si>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</si>
  <si>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</si>
  <si>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</si>
  <si>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</si>
  <si>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</si>
  <si>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</si>
  <si>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</si>
  <si>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</si>
  <si>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</si>
  <si>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</si>
  <si>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</si>
  <si>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</si>
  <si>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</si>
  <si>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</si>
  <si>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</si>
  <si>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</si>
  <si>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</si>
  <si>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</si>
  <si>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</si>
  <si>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</si>
  <si>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</si>
  <si>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</si>
  <si>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</si>
  <si>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</si>
  <si>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</si>
  <si>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</si>
  <si>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</si>
  <si>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</si>
  <si>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</si>
  <si>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</si>
  <si>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</si>
  <si>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</si>
  <si>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</si>
  <si>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</si>
  <si>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</si>
  <si>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</si>
  <si>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</si>
  <si>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</si>
  <si>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</si>
  <si>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</si>
  <si>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</si>
  <si>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</si>
  <si>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</si>
  <si>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</si>
  <si>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</si>
  <si>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</si>
  <si>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</si>
  <si>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</si>
  <si>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</si>
  <si>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</si>
  <si>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</si>
  <si>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</si>
  <si>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</si>
  <si>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</si>
  <si>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</si>
  <si>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</si>
  <si>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</si>
  <si>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</si>
  <si>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</si>
  <si>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</si>
  <si>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</si>
  <si>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</si>
  <si>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</si>
  <si>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</si>
  <si>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</si>
  <si>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</si>
  <si>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</si>
  <si>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</si>
  <si>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</si>
  <si>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</si>
  <si>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</si>
  <si>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</si>
  <si>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</si>
  <si>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</si>
  <si>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</si>
  <si>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</si>
  <si>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</si>
  <si>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</si>
  <si>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</si>
  <si>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</si>
  <si>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</si>
  <si>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</si>
  <si>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</si>
  <si>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</si>
  <si>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</si>
  <si>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</si>
  <si>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</si>
  <si>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</si>
  <si>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</si>
  <si>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</si>
  <si>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</si>
  <si>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</si>
  <si>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</si>
  <si>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</si>
  <si>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</si>
  <si>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</si>
  <si>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</si>
  <si>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</si>
  <si>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</si>
  <si>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</si>
  <si>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</si>
  <si>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</si>
  <si>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</si>
  <si>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</si>
  <si>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</si>
  <si>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</si>
  <si>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</si>
  <si>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</si>
  <si>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</si>
  <si>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</si>
  <si>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</si>
  <si>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</si>
  <si>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</si>
  <si>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</si>
  <si>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</si>
  <si>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</si>
  <si>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</si>
  <si>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</si>
  <si>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</si>
  <si>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</si>
  <si>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</si>
  <si>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</si>
  <si>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</si>
  <si>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</si>
  <si>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</si>
  <si>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</si>
  <si>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</si>
  <si>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</si>
  <si>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</si>
  <si>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</si>
  <si>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</si>
  <si>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</si>
  <si>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</si>
  <si>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</si>
  <si>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</si>
  <si>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</si>
  <si>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</si>
  <si>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</si>
  <si>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</si>
  <si>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</si>
  <si>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</si>
  <si>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</si>
  <si>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</si>
  <si>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</si>
  <si>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</si>
  <si>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</si>
  <si>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</si>
  <si>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</si>
  <si>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</si>
  <si>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</si>
  <si>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</si>
  <si>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</si>
  <si>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</si>
  <si>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</si>
  <si>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</si>
  <si>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</si>
  <si>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</si>
  <si>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</si>
  <si>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</si>
  <si>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</si>
  <si>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</si>
  <si>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</si>
  <si>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</si>
  <si>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</si>
  <si>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</si>
  <si>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</si>
  <si>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</si>
  <si>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</si>
  <si>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</si>
  <si>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</si>
  <si>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</si>
  <si>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</si>
  <si>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</si>
  <si>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</si>
  <si>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</si>
  <si>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</si>
  <si>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</si>
  <si>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</si>
  <si>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</si>
  <si>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</si>
  <si>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</si>
  <si>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</si>
  <si>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</si>
  <si>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</si>
  <si>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</si>
  <si>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</si>
  <si>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</si>
  <si>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</si>
  <si>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</si>
  <si>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</si>
  <si>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</si>
  <si>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</si>
  <si>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</si>
  <si>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</si>
  <si>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</si>
  <si>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</si>
  <si>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</si>
  <si>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</si>
  <si>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</si>
  <si>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</si>
  <si>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</si>
  <si>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</si>
  <si>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</si>
  <si>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</si>
  <si>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</si>
  <si>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</si>
  <si>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</si>
  <si>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</si>
  <si>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</si>
  <si>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</si>
  <si>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</si>
  <si>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</si>
  <si>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</si>
  <si>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</si>
  <si>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</si>
  <si>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</si>
  <si>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</si>
  <si>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</si>
  <si>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</si>
  <si>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</si>
  <si>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</si>
  <si>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</si>
  <si>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</si>
  <si>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</si>
  <si>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</si>
  <si>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</si>
  <si>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</si>
  <si>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</si>
  <si>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</si>
  <si>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</si>
  <si>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</si>
  <si>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</si>
  <si>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</si>
  <si>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</si>
  <si>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</si>
  <si>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</si>
  <si>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</si>
  <si>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</si>
  <si>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</si>
  <si>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</si>
  <si>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</si>
  <si>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</si>
  <si>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</si>
  <si>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</si>
  <si>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</si>
  <si>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</si>
  <si>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</si>
  <si>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</si>
  <si>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</si>
  <si>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</si>
  <si>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</si>
  <si>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</si>
  <si>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</si>
  <si>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</si>
  <si>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</si>
  <si>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</si>
  <si>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</si>
  <si>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</si>
  <si>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</si>
  <si>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</si>
  <si>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</si>
  <si>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</si>
  <si>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</si>
  <si>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</si>
  <si>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</si>
  <si>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</si>
  <si>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</si>
  <si>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</si>
  <si>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</si>
  <si>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</si>
  <si>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</si>
  <si>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</si>
  <si>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</si>
  <si>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</si>
  <si>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</si>
  <si>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</si>
  <si>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</si>
  <si>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</si>
  <si>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</si>
  <si>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</si>
  <si>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</si>
  <si>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</si>
  <si>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</si>
  <si>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</si>
  <si>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</si>
  <si>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</si>
  <si>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</si>
  <si>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</si>
  <si>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</si>
  <si>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</si>
  <si>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</si>
  <si>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</si>
  <si>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</si>
  <si>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</si>
  <si>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</si>
  <si>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</si>
  <si>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</si>
  <si>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</si>
  <si>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</si>
  <si>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</si>
  <si>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</si>
  <si>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</si>
  <si>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</si>
  <si>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</si>
  <si>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</si>
  <si>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</si>
  <si>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</si>
  <si>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</si>
  <si>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</si>
  <si>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</si>
  <si>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</si>
  <si>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</si>
  <si>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</si>
  <si>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</si>
  <si>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</si>
  <si>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</si>
  <si>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</si>
  <si>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</si>
  <si>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</si>
  <si>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</si>
  <si>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</si>
  <si>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</si>
  <si>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</si>
  <si>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</si>
  <si>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</si>
  <si>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</si>
  <si>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</si>
  <si>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</si>
  <si>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</si>
  <si>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</si>
  <si>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</si>
  <si>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</si>
  <si>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</si>
  <si>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</si>
  <si>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</si>
  <si>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</si>
  <si>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</si>
  <si>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</si>
  <si>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</si>
  <si>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</si>
  <si>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</si>
  <si>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</si>
  <si>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</si>
  <si>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</si>
  <si>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</si>
  <si>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</si>
  <si>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</si>
  <si>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</si>
  <si>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</si>
  <si>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</si>
  <si>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</si>
  <si>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</si>
  <si>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</si>
  <si>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</si>
  <si>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</si>
  <si>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</si>
  <si>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</si>
  <si>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</si>
  <si>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</si>
  <si>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</si>
  <si>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</si>
  <si>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</si>
  <si>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</si>
  <si>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</si>
  <si>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</si>
  <si>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</si>
  <si>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</si>
  <si>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</si>
  <si>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</si>
  <si>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</si>
  <si>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</si>
  <si>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</si>
  <si>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</si>
  <si>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</si>
  <si>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</si>
  <si>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</si>
  <si>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</si>
  <si>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</si>
  <si>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</si>
  <si>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</si>
  <si>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</si>
  <si>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</si>
  <si>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</si>
  <si>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</si>
  <si>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</si>
  <si>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</si>
  <si>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</si>
  <si>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</si>
  <si>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</si>
  <si>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</si>
  <si>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</si>
  <si>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</si>
  <si>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</si>
  <si>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</si>
  <si>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</si>
  <si>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</si>
  <si>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</si>
  <si>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</si>
  <si>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</si>
  <si>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</si>
  <si>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</si>
  <si>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</si>
  <si>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</si>
  <si>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</si>
  <si>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</si>
  <si>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</si>
  <si>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</si>
  <si>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</si>
  <si>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</si>
  <si>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</si>
  <si>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</si>
  <si>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</si>
  <si>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</si>
  <si>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</si>
  <si>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</si>
  <si>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</si>
  <si>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</si>
  <si>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</si>
  <si>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</si>
  <si>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</si>
  <si>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</si>
  <si>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</si>
  <si>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</si>
  <si>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</si>
  <si>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</si>
  <si>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</si>
  <si>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</si>
  <si>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</si>
  <si>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</si>
  <si>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</si>
  <si>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</si>
  <si>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</si>
  <si>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</si>
  <si>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</si>
  <si>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</si>
  <si>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</si>
  <si>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</si>
  <si>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</si>
  <si>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</si>
  <si>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</si>
  <si>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</si>
  <si>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</si>
  <si>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</si>
  <si>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</si>
  <si>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</si>
  <si>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</si>
  <si>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</si>
  <si>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</si>
  <si>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</si>
  <si>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</si>
  <si>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</si>
  <si>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</si>
  <si>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</si>
  <si>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</si>
  <si>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</si>
  <si>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</si>
  <si>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</si>
  <si>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</si>
  <si>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</si>
  <si>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</si>
  <si>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</si>
  <si>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</si>
  <si>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</si>
  <si>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</si>
  <si>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</si>
  <si>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</si>
  <si>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</si>
  <si>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</si>
  <si>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</si>
  <si>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</si>
  <si>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</si>
  <si>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</si>
  <si>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</si>
  <si>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</si>
  <si>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</si>
  <si>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</si>
  <si>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</si>
  <si>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</si>
  <si>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</si>
  <si>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</si>
  <si>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</si>
  <si>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</si>
  <si>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</si>
  <si>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</si>
  <si>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</si>
  <si>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</si>
  <si>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</si>
  <si>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</si>
  <si>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</si>
  <si>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</si>
  <si>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</si>
  <si>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</si>
  <si>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</si>
  <si>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</si>
  <si>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</si>
  <si>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</si>
  <si>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</si>
  <si>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</si>
  <si>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</si>
  <si>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</si>
  <si>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</si>
  <si>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</si>
  <si>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</si>
  <si>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</si>
  <si>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</si>
  <si>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</si>
  <si>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</si>
  <si>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</si>
  <si>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</si>
  <si>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</si>
  <si>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</si>
  <si>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</si>
  <si>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</si>
  <si>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</si>
  <si>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</si>
  <si>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</si>
  <si>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</si>
  <si>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</si>
  <si>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</si>
  <si>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</si>
  <si>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</si>
  <si>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</si>
  <si>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</si>
  <si>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</si>
  <si>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</si>
  <si>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</si>
  <si>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</si>
  <si>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</si>
  <si>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</si>
  <si>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</si>
  <si>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</si>
  <si>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</si>
  <si>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</si>
  <si>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</si>
  <si>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</si>
  <si>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</si>
  <si>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</si>
  <si>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</si>
  <si>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</si>
  <si>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</si>
  <si>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</si>
  <si>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</si>
  <si>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</si>
  <si>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</si>
  <si>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</si>
  <si>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</si>
  <si>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</si>
  <si>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</si>
  <si>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</si>
  <si>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</si>
  <si>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</si>
  <si>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</si>
  <si>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</si>
  <si>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</si>
  <si>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</si>
  <si>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</si>
  <si>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</si>
  <si>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</si>
  <si>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</si>
  <si>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</si>
  <si>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</si>
  <si>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</si>
  <si>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</si>
  <si>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</si>
  <si>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</si>
  <si>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</si>
  <si>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</si>
  <si>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</si>
  <si>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</si>
  <si>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</si>
  <si>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</si>
  <si>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</si>
  <si>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</si>
  <si>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</si>
  <si>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</si>
  <si>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</si>
  <si>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</si>
  <si>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</si>
  <si>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</si>
  <si>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</si>
  <si>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</si>
  <si>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</si>
  <si>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</si>
  <si>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</si>
  <si>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</si>
  <si>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</si>
  <si>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</si>
  <si>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</si>
  <si>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</si>
  <si>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</si>
  <si>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</si>
  <si>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</si>
  <si>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</si>
  <si>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</si>
  <si>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</si>
  <si>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</si>
  <si>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</si>
  <si>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</si>
  <si>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</si>
  <si>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</si>
  <si>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</si>
  <si>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</si>
  <si>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</si>
  <si>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</si>
  <si>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</si>
  <si>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</si>
  <si>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</si>
  <si>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</si>
  <si>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</si>
  <si>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</si>
  <si>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</si>
  <si>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</si>
  <si>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</si>
  <si>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</si>
  <si>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</si>
  <si>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</si>
  <si>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</si>
  <si>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</si>
  <si>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</si>
  <si>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</si>
  <si>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</si>
  <si>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</si>
  <si>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</si>
  <si>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</si>
  <si>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</si>
  <si>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</si>
  <si>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</si>
  <si>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</si>
  <si>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</si>
  <si>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</si>
  <si>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</si>
  <si>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</si>
  <si>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</si>
  <si>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</si>
  <si>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</si>
  <si>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</si>
  <si>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</si>
  <si>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</si>
  <si>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</si>
  <si>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</si>
  <si>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</si>
  <si>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</si>
  <si>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</si>
  <si>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</si>
  <si>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</si>
  <si>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</si>
  <si>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</si>
  <si>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</si>
  <si>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</si>
  <si>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</si>
  <si>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</si>
  <si>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</si>
  <si>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</si>
  <si>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</si>
  <si>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</si>
  <si>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</si>
  <si>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</si>
  <si>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</si>
  <si>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</si>
  <si>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</si>
  <si>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</si>
  <si>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</si>
  <si>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</si>
  <si>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</si>
  <si>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</si>
  <si>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</si>
  <si>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</si>
  <si>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</si>
  <si>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</si>
  <si>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</si>
  <si>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</si>
  <si>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</si>
  <si>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</si>
  <si>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</si>
  <si>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</si>
  <si>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</si>
  <si>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</si>
  <si>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</si>
  <si>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</si>
  <si>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</si>
  <si>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</si>
  <si>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</si>
  <si>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</si>
  <si>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</si>
  <si>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</si>
  <si>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</si>
  <si>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</si>
  <si>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</si>
  <si>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</si>
  <si>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</si>
  <si>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</si>
  <si>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</si>
  <si>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</si>
  <si>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</si>
  <si>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</si>
  <si>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</si>
  <si>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</si>
  <si>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</si>
  <si>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</si>
  <si>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</si>
  <si>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</si>
  <si>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</si>
  <si>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</si>
  <si>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</si>
  <si>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</si>
  <si>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</si>
  <si>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</si>
  <si>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</si>
  <si>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</si>
  <si>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</si>
  <si>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</si>
  <si>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</si>
  <si>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</si>
  <si>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</si>
  <si>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</si>
  <si>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</si>
  <si>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</si>
  <si>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</si>
  <si>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</si>
  <si>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</si>
  <si>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</si>
  <si>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</si>
  <si>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</si>
  <si>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</si>
  <si>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</si>
  <si>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</si>
  <si>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</si>
  <si>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</si>
  <si>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</si>
  <si>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</si>
  <si>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</si>
  <si>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</si>
  <si>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</si>
  <si>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</si>
  <si>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</si>
  <si>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</si>
  <si>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</si>
  <si>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</si>
  <si>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</si>
  <si>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</si>
  <si>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</si>
  <si>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</si>
  <si>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</si>
  <si>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</si>
  <si>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</si>
  <si>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</si>
  <si>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</si>
  <si>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</si>
  <si>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</si>
  <si>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</si>
  <si>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</si>
  <si>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</si>
  <si>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</si>
  <si>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</si>
  <si>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</si>
  <si>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</si>
  <si>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</si>
  <si>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</si>
  <si>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</si>
  <si>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</si>
  <si>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</si>
  <si>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</si>
  <si>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</si>
  <si>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</si>
  <si>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</si>
  <si>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</si>
  <si>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</si>
  <si>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</si>
  <si>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</si>
  <si>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</si>
  <si>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</si>
  <si>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</si>
  <si>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</si>
  <si>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</si>
  <si>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</si>
  <si>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</si>
  <si>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</si>
  <si>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</si>
  <si>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</si>
  <si>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</si>
  <si>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</si>
  <si>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</si>
  <si>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</si>
  <si>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</si>
  <si>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</si>
  <si>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</si>
  <si>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</si>
  <si>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</si>
  <si>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</si>
  <si>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</si>
  <si>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</si>
  <si>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</si>
  <si>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</si>
  <si>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</si>
  <si>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</si>
  <si>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</si>
  <si>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</si>
  <si>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</si>
  <si>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</si>
  <si>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</si>
  <si>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</si>
  <si>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</si>
  <si>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</si>
  <si>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</si>
  <si>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</si>
  <si>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</si>
  <si>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</si>
  <si>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</si>
  <si>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</si>
  <si>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</si>
  <si>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</si>
  <si>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</si>
  <si>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</si>
  <si>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</si>
  <si>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</si>
  <si>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</si>
  <si>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</si>
  <si>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</si>
  <si>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</si>
  <si>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</si>
  <si>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</si>
  <si>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</si>
  <si>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</si>
  <si>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</si>
  <si>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</si>
  <si>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</si>
  <si>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</si>
  <si>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</si>
  <si>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</si>
  <si>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</si>
  <si>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</si>
  <si>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</si>
  <si>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</si>
  <si>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</si>
  <si>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</si>
  <si>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</si>
  <si>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</si>
  <si>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</si>
  <si>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</si>
  <si>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</si>
  <si>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</si>
  <si>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</si>
  <si>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</si>
  <si>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</si>
  <si>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</si>
  <si>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</si>
  <si>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</si>
  <si>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</si>
  <si>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</si>
  <si>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</si>
  <si>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</si>
  <si>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</si>
  <si>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</si>
  <si>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</si>
  <si>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</si>
  <si>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</si>
  <si>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</si>
  <si>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</si>
  <si>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</si>
  <si>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</si>
  <si>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</si>
  <si>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</si>
  <si>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</si>
  <si>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</si>
  <si>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</si>
  <si>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</si>
  <si>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</si>
  <si>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</si>
  <si>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</si>
  <si>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</si>
  <si>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</si>
  <si>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</si>
  <si>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</si>
  <si>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</si>
  <si>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</si>
  <si>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</si>
  <si>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</si>
  <si>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</si>
  <si>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</si>
  <si>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</si>
  <si>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</si>
  <si>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</si>
  <si>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</si>
  <si>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</si>
  <si>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</si>
  <si>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</si>
  <si>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</si>
  <si>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</si>
  <si>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</si>
  <si>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</si>
  <si>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</si>
  <si>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</si>
  <si>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</si>
  <si>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</si>
  <si>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</si>
  <si>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</si>
  <si>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</si>
  <si>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</si>
  <si>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</si>
  <si>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</si>
  <si>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</si>
  <si>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</si>
  <si>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</si>
  <si>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</si>
  <si>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</si>
  <si>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</si>
  <si>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</si>
  <si>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</si>
  <si>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</si>
  <si>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</si>
  <si>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</si>
  <si>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</si>
  <si>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</si>
  <si>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</si>
  <si>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</si>
  <si>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</si>
  <si>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</si>
  <si>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</si>
  <si>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</si>
  <si>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</si>
  <si>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</si>
  <si>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</si>
  <si>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</si>
  <si>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</si>
  <si>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</si>
  <si>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</si>
  <si>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</si>
  <si>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</si>
  <si>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</si>
  <si>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</si>
  <si>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</si>
  <si>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</si>
  <si>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</si>
  <si>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</si>
  <si>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</si>
  <si>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</si>
  <si>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</si>
  <si>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</si>
  <si>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</si>
  <si>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</si>
  <si>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</si>
  <si>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</si>
  <si>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</si>
  <si>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</si>
  <si>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</si>
  <si>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</si>
  <si>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</si>
  <si>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</si>
  <si>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</si>
  <si>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</si>
  <si>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</si>
  <si>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</si>
  <si>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</si>
  <si>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</si>
  <si>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</si>
  <si>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</si>
  <si>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</si>
  <si>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</si>
  <si>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</si>
  <si>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</si>
  <si>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</si>
  <si>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</si>
  <si>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</si>
  <si>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</si>
  <si>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</si>
  <si>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</si>
  <si>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</si>
  <si>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</si>
  <si>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</si>
  <si>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</si>
  <si>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</si>
  <si>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</si>
  <si>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</si>
  <si>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</si>
  <si>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</si>
  <si>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</si>
  <si>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</si>
  <si>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</si>
  <si>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</si>
  <si>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</si>
  <si>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</si>
  <si>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</si>
  <si>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</si>
  <si>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</si>
  <si>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</si>
  <si>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</si>
  <si>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</si>
  <si>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</si>
  <si>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</si>
  <si>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</si>
  <si>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</si>
  <si>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</si>
  <si>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</si>
  <si>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</si>
  <si>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</si>
  <si>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</si>
  <si>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</si>
  <si>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</si>
  <si>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</si>
  <si>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</si>
  <si>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</si>
  <si>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</si>
  <si>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</si>
  <si>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</si>
  <si>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</si>
  <si>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</si>
  <si>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</si>
  <si>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</si>
  <si>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</si>
  <si>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</si>
  <si>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</si>
  <si>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</si>
  <si>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</si>
  <si>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</si>
  <si>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</si>
  <si>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</si>
  <si>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</si>
  <si>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</si>
  <si>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</si>
  <si>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</si>
  <si>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</si>
  <si>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</si>
  <si>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</si>
  <si>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</si>
  <si>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</si>
  <si>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</si>
  <si>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</si>
  <si>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</si>
  <si>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</si>
  <si>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</si>
  <si>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</si>
  <si>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</si>
  <si>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</si>
  <si>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</si>
  <si>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</si>
  <si>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</si>
  <si>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</si>
  <si>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</si>
  <si>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</si>
  <si>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</si>
  <si>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</si>
  <si>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</si>
  <si>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</si>
  <si>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</si>
  <si>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</si>
  <si>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</si>
  <si>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</si>
  <si>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</si>
  <si>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</si>
  <si>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</si>
  <si>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</si>
  <si>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</si>
  <si>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</si>
  <si>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</si>
  <si>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</si>
  <si>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</si>
  <si>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</si>
  <si>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</si>
  <si>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</si>
  <si>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</si>
  <si>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</si>
  <si>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</si>
  <si>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</si>
  <si>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</si>
  <si>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</si>
  <si>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</si>
  <si>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</si>
  <si>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</si>
  <si>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</si>
  <si>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</si>
  <si>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</si>
  <si>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</si>
  <si>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</si>
  <si>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</si>
  <si>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</si>
  <si>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</si>
  <si>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</si>
  <si>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</si>
  <si>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</si>
  <si>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</si>
  <si>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</si>
  <si>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</si>
  <si>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</si>
  <si>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</si>
  <si>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</si>
  <si>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</si>
  <si>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</si>
  <si>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</si>
  <si>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</si>
  <si>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</si>
  <si>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</si>
  <si>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</si>
  <si>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</si>
  <si>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</si>
  <si>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</si>
  <si>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</si>
  <si>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</si>
  <si>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</si>
  <si>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</si>
  <si>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</si>
  <si>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</si>
  <si>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</si>
  <si>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</si>
  <si>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</si>
  <si>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</si>
  <si>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</si>
  <si>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</si>
  <si>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</si>
  <si>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</si>
  <si>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</si>
  <si>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</si>
  <si>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</si>
  <si>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</si>
  <si>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</si>
  <si>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</si>
  <si>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</si>
  <si>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</si>
  <si>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</si>
  <si>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</si>
  <si>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</si>
  <si>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</si>
  <si>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</si>
  <si>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</si>
  <si>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</si>
  <si>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</si>
  <si>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</si>
  <si>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</si>
  <si>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</si>
  <si>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</si>
  <si>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</si>
  <si>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</si>
  <si>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</si>
  <si>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</si>
  <si>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</si>
  <si>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</si>
  <si>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</si>
  <si>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</si>
  <si>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</si>
  <si>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</si>
  <si>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</si>
  <si>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</si>
  <si>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</si>
  <si>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</si>
  <si>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</si>
  <si>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</si>
  <si>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</si>
  <si>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</si>
  <si>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</si>
  <si>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</si>
  <si>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</si>
  <si>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</si>
  <si>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</si>
  <si>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</si>
  <si>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</si>
  <si>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</si>
  <si>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</si>
  <si>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</si>
  <si>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</si>
  <si>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</si>
  <si>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</si>
  <si>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</si>
  <si>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</si>
  <si>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</si>
  <si>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</si>
  <si>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</si>
  <si>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</si>
  <si>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</si>
  <si>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</si>
  <si>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</si>
  <si>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</si>
  <si>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</si>
  <si>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</si>
  <si>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</si>
  <si>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</si>
  <si>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</si>
  <si>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</si>
  <si>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</si>
  <si>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</si>
  <si>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</si>
  <si>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</si>
  <si>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</si>
  <si>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</si>
  <si>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</si>
  <si>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</si>
  <si>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</si>
  <si>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</si>
  <si>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</si>
  <si>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</si>
  <si>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</si>
  <si>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</si>
  <si>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</si>
  <si>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</si>
  <si>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</si>
  <si>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</si>
  <si>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</si>
  <si>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</si>
  <si>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</si>
  <si>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</si>
  <si>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</si>
  <si>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</si>
  <si>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</si>
  <si>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</si>
  <si>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</si>
  <si>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</si>
  <si>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</si>
  <si>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</si>
  <si>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</si>
  <si>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</si>
  <si>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</si>
  <si>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</si>
  <si>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</si>
  <si>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</si>
  <si>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</si>
  <si>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</si>
  <si>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</si>
  <si>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</si>
  <si>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</si>
  <si>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</si>
  <si>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</si>
  <si>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</si>
  <si>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</si>
  <si>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</si>
  <si>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</si>
  <si>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</si>
  <si>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</si>
  <si>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</si>
  <si>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</si>
  <si>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</si>
  <si>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</si>
  <si>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</si>
  <si>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</si>
  <si>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</si>
  <si>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</si>
  <si>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</si>
  <si>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</si>
  <si>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</si>
  <si>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</si>
  <si>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</si>
  <si>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</si>
  <si>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</si>
  <si>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</si>
  <si>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</si>
  <si>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</si>
  <si>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</si>
  <si>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</si>
  <si>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</si>
  <si>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</si>
  <si>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</si>
  <si>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</si>
  <si>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</si>
  <si>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</si>
  <si>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</si>
  <si>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</si>
  <si>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</si>
  <si>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</si>
  <si>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</si>
  <si>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</si>
  <si>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</si>
  <si>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</si>
  <si>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</si>
  <si>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</si>
  <si>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</si>
  <si>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</si>
  <si>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</si>
  <si>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</si>
  <si>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</si>
  <si>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</si>
  <si>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</si>
  <si>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</si>
  <si>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</si>
  <si>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</si>
  <si>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</si>
  <si>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</si>
  <si>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</si>
  <si>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</si>
  <si>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</si>
  <si>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</si>
  <si>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</si>
  <si>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</si>
  <si>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</si>
  <si>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</si>
  <si>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</si>
  <si>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</si>
  <si>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</si>
  <si>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</si>
  <si>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</si>
  <si>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</si>
  <si>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</si>
  <si>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</si>
  <si>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</si>
  <si>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</si>
  <si>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</si>
  <si>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</si>
  <si>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</si>
  <si>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</si>
  <si>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</si>
  <si>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</si>
  <si>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</si>
  <si>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</si>
  <si>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</si>
  <si>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</si>
  <si>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</si>
  <si>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</si>
  <si>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</si>
  <si>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</si>
  <si>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</si>
  <si>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</si>
  <si>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</si>
  <si>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</si>
  <si>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</si>
  <si>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</si>
  <si>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</si>
  <si>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</si>
  <si>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</si>
  <si>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</si>
  <si>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</si>
  <si>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</si>
  <si>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</si>
  <si>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</si>
  <si>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</si>
  <si>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</si>
  <si>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</si>
  <si>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</si>
  <si>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</si>
  <si>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</si>
  <si>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</si>
  <si>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</si>
  <si>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</si>
  <si>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</si>
  <si>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</si>
  <si>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</si>
  <si>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</si>
  <si>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</si>
  <si>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</si>
  <si>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</si>
  <si>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</si>
  <si>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</si>
  <si>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</si>
  <si>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</si>
  <si>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</si>
  <si>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</si>
  <si>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</si>
  <si>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</si>
  <si>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</si>
  <si>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</si>
  <si>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</si>
  <si>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</si>
  <si>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</si>
  <si>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</si>
  <si>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</si>
  <si>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</si>
  <si>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</si>
  <si>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</si>
  <si>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</si>
  <si>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</si>
  <si>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</si>
  <si>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</si>
  <si>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</si>
  <si>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</si>
  <si>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</si>
  <si>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</si>
  <si>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</si>
  <si>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</si>
  <si>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</si>
  <si>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</si>
  <si>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</si>
  <si>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</si>
  <si>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</si>
  <si>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</si>
  <si>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</si>
  <si>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</si>
  <si>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</si>
  <si>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</si>
  <si>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</si>
  <si>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</si>
  <si>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</si>
  <si>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</si>
  <si>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</si>
  <si>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</si>
  <si>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</si>
  <si>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</si>
  <si>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</si>
  <si>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</si>
  <si>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</si>
  <si>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</si>
  <si>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</si>
  <si>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</si>
  <si>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</si>
  <si>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</si>
  <si>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</si>
  <si>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</si>
  <si>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</si>
  <si>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</si>
  <si>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</si>
  <si>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</si>
  <si>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</si>
  <si>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</si>
  <si>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</si>
  <si>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</si>
  <si>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</si>
  <si>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</si>
  <si>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</si>
  <si>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</si>
  <si>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</si>
  <si>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</si>
  <si>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</si>
  <si>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</si>
  <si>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</si>
  <si>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</si>
  <si>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</si>
  <si>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</si>
  <si>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</si>
  <si>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</si>
  <si>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</si>
  <si>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</si>
  <si>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</si>
  <si>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</si>
  <si>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</si>
  <si>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</si>
  <si>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</si>
  <si>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</si>
  <si>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</si>
  <si>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</si>
  <si>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</si>
  <si>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</si>
  <si>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</si>
  <si>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</si>
  <si>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</si>
  <si>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</si>
  <si>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</si>
  <si>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</si>
  <si>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</si>
  <si>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</si>
  <si>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</si>
  <si>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</si>
  <si>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</si>
  <si>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</si>
  <si>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</si>
  <si>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</si>
  <si>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</si>
  <si>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</si>
  <si>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</si>
  <si>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</si>
  <si>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</si>
  <si>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</si>
  <si>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</si>
  <si>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</si>
  <si>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</si>
  <si>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</si>
  <si>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</si>
  <si>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</si>
  <si>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</si>
  <si>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</si>
  <si>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</si>
  <si>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</si>
  <si>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</si>
  <si>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</si>
  <si>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</si>
  <si>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</si>
  <si>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</si>
  <si>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</si>
  <si>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</si>
  <si>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</si>
  <si>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</si>
  <si>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</si>
  <si>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</si>
  <si>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</si>
  <si>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</si>
  <si>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</si>
  <si>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</si>
  <si>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</si>
  <si>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</si>
  <si>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</si>
  <si>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</si>
  <si>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</si>
  <si>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</si>
  <si>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</si>
  <si>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</si>
  <si>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</si>
  <si>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</si>
  <si>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</si>
  <si>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</si>
  <si>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</si>
  <si>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</si>
  <si>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</si>
  <si>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</si>
  <si>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</si>
  <si>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</si>
  <si>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</si>
  <si>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</si>
  <si>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</si>
  <si>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</si>
  <si>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</si>
  <si>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</si>
  <si>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</si>
  <si>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</si>
  <si>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</si>
  <si>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</si>
  <si>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</si>
  <si>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</si>
  <si>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</si>
  <si>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</si>
  <si>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</si>
  <si>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</si>
  <si>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</si>
  <si>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</si>
  <si>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</si>
  <si>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</si>
  <si>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</si>
  <si>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</si>
  <si>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</si>
  <si>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</si>
  <si>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</si>
  <si>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</si>
  <si>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</si>
  <si>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</si>
  <si>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</si>
  <si>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</si>
  <si>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</si>
  <si>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</si>
  <si>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</si>
  <si>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</si>
  <si>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</si>
  <si>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</si>
  <si>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</si>
  <si>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</si>
  <si>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</si>
  <si>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</si>
  <si>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</si>
  <si>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</si>
  <si>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</si>
  <si>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</si>
  <si>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</si>
  <si>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</si>
  <si>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</si>
  <si>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</si>
  <si>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</si>
  <si>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</si>
  <si>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</si>
  <si>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</si>
  <si>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</si>
  <si>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</si>
  <si>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</si>
  <si>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</si>
  <si>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</si>
  <si>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</si>
  <si>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</si>
  <si>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</si>
  <si>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</si>
  <si>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</si>
  <si>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</si>
  <si>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</si>
  <si>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</si>
  <si>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</si>
  <si>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</si>
  <si>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</si>
  <si>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</si>
  <si>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</si>
  <si>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</si>
  <si>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</si>
  <si>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</si>
  <si>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</si>
  <si>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</si>
  <si>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</si>
  <si>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</si>
  <si>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</si>
  <si>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</si>
  <si>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</si>
  <si>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</si>
  <si>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</si>
  <si>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</si>
  <si>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</si>
  <si>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</si>
  <si>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</si>
  <si>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</si>
  <si>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</si>
  <si>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</si>
  <si>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</si>
  <si>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</si>
  <si>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</si>
  <si>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</si>
  <si>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</si>
  <si>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</si>
  <si>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</si>
  <si>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</si>
  <si>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</si>
  <si>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</si>
  <si>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</si>
  <si>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</si>
  <si>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</si>
  <si>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</si>
  <si>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</si>
  <si>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</si>
  <si>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</si>
  <si>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</si>
  <si>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</si>
  <si>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</si>
  <si>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</si>
  <si>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</si>
  <si>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</si>
  <si>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</si>
  <si>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</si>
  <si>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</si>
  <si>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</si>
  <si>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</si>
  <si>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</si>
  <si>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</si>
  <si>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</si>
  <si>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</si>
  <si>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</si>
  <si>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</si>
  <si>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</si>
  <si>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</si>
  <si>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</si>
  <si>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</si>
  <si>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</si>
  <si>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</si>
  <si>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</si>
  <si>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</si>
  <si>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</si>
  <si>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</si>
  <si>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</si>
  <si>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</si>
  <si>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</si>
  <si>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</si>
  <si>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</si>
  <si>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</si>
  <si>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</si>
  <si>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</si>
  <si>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</si>
  <si>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</si>
  <si>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</si>
  <si>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</si>
  <si>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</si>
  <si>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</si>
  <si>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</si>
  <si>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</si>
  <si>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</si>
  <si>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</si>
  <si>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</si>
  <si>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</si>
  <si>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</si>
  <si>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</si>
  <si>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</si>
  <si>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</si>
  <si>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</si>
  <si>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</si>
  <si>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</si>
  <si>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</si>
  <si>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</si>
  <si>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</si>
  <si>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</si>
  <si>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</si>
  <si>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</si>
  <si>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</si>
  <si>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</si>
  <si>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</si>
  <si>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</si>
  <si>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</si>
  <si>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</si>
  <si>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</si>
  <si>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</si>
  <si>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</si>
  <si>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</si>
  <si>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</si>
  <si>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</si>
  <si>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</si>
  <si>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</si>
  <si>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</si>
  <si>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</si>
  <si>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</si>
  <si>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</si>
  <si>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</si>
  <si>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</si>
  <si>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</si>
  <si>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</si>
  <si>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</si>
  <si>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</si>
  <si>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</si>
  <si>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</si>
  <si>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</si>
  <si>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</si>
  <si>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</si>
  <si>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</si>
  <si>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</si>
  <si>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</si>
  <si>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</si>
  <si>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</si>
  <si>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</si>
  <si>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</si>
  <si>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</si>
  <si>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</si>
  <si>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</si>
  <si>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</si>
  <si>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</si>
  <si>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</si>
  <si>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</si>
  <si>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</si>
  <si>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</si>
  <si>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</si>
  <si>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</si>
  <si>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</si>
  <si>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</si>
  <si>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</si>
  <si>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</si>
  <si>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</si>
  <si>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</si>
  <si>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</si>
  <si>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</si>
  <si>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</si>
  <si>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</si>
  <si>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</si>
  <si>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</si>
  <si>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</si>
  <si>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</si>
  <si>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</si>
  <si>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</si>
  <si>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</si>
  <si>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</si>
  <si>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</si>
  <si>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</si>
  <si>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</si>
  <si>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</si>
  <si>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</si>
  <si>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</si>
  <si>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</si>
  <si>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</si>
  <si>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</si>
  <si>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</si>
  <si>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</si>
  <si>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</si>
  <si>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</si>
  <si>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</si>
  <si>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</si>
  <si>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</si>
  <si>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</si>
  <si>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</si>
  <si>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</si>
  <si>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</si>
  <si>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</si>
  <si>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</si>
  <si>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</si>
  <si>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</si>
  <si>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</si>
  <si>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</si>
  <si>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</si>
  <si>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</si>
  <si>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</si>
  <si>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</si>
  <si>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</si>
  <si>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</si>
  <si>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</si>
  <si>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</si>
  <si>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</si>
  <si>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</si>
  <si>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</si>
  <si>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</si>
  <si>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</si>
  <si>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</si>
  <si>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</si>
  <si>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</si>
  <si>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</si>
  <si>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</si>
  <si>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</si>
  <si>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</si>
  <si>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</si>
  <si>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</si>
  <si>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</si>
  <si>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</si>
  <si>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</si>
  <si>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</si>
  <si>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</si>
  <si>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</si>
  <si>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</si>
  <si>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</si>
  <si>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</si>
  <si>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</si>
  <si>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</si>
  <si>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</si>
  <si>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</si>
  <si>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</si>
  <si>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</si>
  <si>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</si>
  <si>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</si>
  <si>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</si>
  <si>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</si>
  <si>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</si>
  <si>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</si>
  <si>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</si>
  <si>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</si>
  <si>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</si>
  <si>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</si>
  <si>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</si>
  <si>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</si>
  <si>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</si>
  <si>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</si>
  <si>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</si>
  <si>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</si>
  <si>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</si>
  <si>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</si>
  <si>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</si>
  <si>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</si>
  <si>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</si>
  <si>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</si>
  <si>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</si>
  <si>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</si>
  <si>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</si>
  <si>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</si>
  <si>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</si>
  <si>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</si>
  <si>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</si>
  <si>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</si>
  <si>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</si>
  <si>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</si>
  <si>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</si>
  <si>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</si>
  <si>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</si>
  <si>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</si>
  <si>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</si>
  <si>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</si>
  <si>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</si>
  <si>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</si>
  <si>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</si>
  <si>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</si>
  <si>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</si>
  <si>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</si>
  <si>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</si>
  <si>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</si>
  <si>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</si>
  <si>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</si>
  <si>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</si>
  <si>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</si>
  <si>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</si>
  <si>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</si>
  <si>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</si>
  <si>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</si>
  <si>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</si>
  <si>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</si>
  <si>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</si>
  <si>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</si>
  <si>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</si>
  <si>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</si>
  <si>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</si>
  <si>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</si>
  <si>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</si>
  <si>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</si>
  <si>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</si>
  <si>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</si>
  <si>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</si>
  <si>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</si>
  <si>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</si>
  <si>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</si>
  <si>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</si>
  <si>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</si>
  <si>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</si>
  <si>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</si>
  <si>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</si>
  <si>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</si>
  <si>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</si>
  <si>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</si>
  <si>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</si>
  <si>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</si>
  <si>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</si>
  <si>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</si>
  <si>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</si>
  <si>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</si>
  <si>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</si>
  <si>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</si>
  <si>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</si>
  <si>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</si>
  <si>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</si>
  <si>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</si>
  <si>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</si>
  <si>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</si>
  <si>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</si>
  <si>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</si>
  <si>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</si>
  <si>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</si>
  <si>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</si>
  <si>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</si>
  <si>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</si>
  <si>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</si>
  <si>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</si>
  <si>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</si>
  <si>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</si>
  <si>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</si>
  <si>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</si>
  <si>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</si>
  <si>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</si>
  <si>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</si>
  <si>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</si>
  <si>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</si>
  <si>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</si>
  <si>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</si>
  <si>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</si>
  <si>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</si>
  <si>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</si>
  <si>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</si>
  <si>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</si>
  <si>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</si>
  <si>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</si>
  <si>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</si>
  <si>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</si>
  <si>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</si>
  <si>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</si>
  <si>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</si>
  <si>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</si>
  <si>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</si>
  <si>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</si>
  <si>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</si>
  <si>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</si>
  <si>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</si>
  <si>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</si>
  <si>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</si>
  <si>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</si>
  <si>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</si>
  <si>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</si>
  <si>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</si>
  <si>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</si>
  <si>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</si>
  <si>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</si>
  <si>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</si>
  <si>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</si>
  <si>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</si>
  <si>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</si>
  <si>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</si>
  <si>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</si>
  <si>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</si>
  <si>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</si>
  <si>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</si>
  <si>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</si>
  <si>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</si>
  <si>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</si>
  <si>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</si>
  <si>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</si>
  <si>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</si>
  <si>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</si>
  <si>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</si>
  <si>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</si>
  <si>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</si>
  <si>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</si>
  <si>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</si>
  <si>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</si>
  <si>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</si>
  <si>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</si>
  <si>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</si>
  <si>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</si>
  <si>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</si>
  <si>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</si>
  <si>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</si>
  <si>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</si>
  <si>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</si>
  <si>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</si>
  <si>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</si>
  <si>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</si>
  <si>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</si>
  <si>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</si>
  <si>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</si>
  <si>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</si>
  <si>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</si>
  <si>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</si>
  <si>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</si>
  <si>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</si>
  <si>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</si>
  <si>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</si>
  <si>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</si>
  <si>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</si>
  <si>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</si>
  <si>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</si>
  <si>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</si>
  <si>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</si>
  <si>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</si>
  <si>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</si>
  <si>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</si>
  <si>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</si>
  <si>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</si>
  <si>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</si>
  <si>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</si>
  <si>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</si>
  <si>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</si>
  <si>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</si>
  <si>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</si>
  <si>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</si>
  <si>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</si>
  <si>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</si>
  <si>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</si>
  <si>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</si>
  <si>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</si>
  <si>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</si>
  <si>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</si>
  <si>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</si>
  <si>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</si>
  <si>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</si>
  <si>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</si>
  <si>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</si>
  <si>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</si>
  <si>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</si>
  <si>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</si>
  <si>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</si>
  <si>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</si>
  <si>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</si>
  <si>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</si>
  <si>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</si>
  <si>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</si>
  <si>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</si>
  <si>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</si>
  <si>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</si>
  <si>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</si>
  <si>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</si>
  <si>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</si>
  <si>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</si>
  <si>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</si>
  <si>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</si>
  <si>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</si>
  <si>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</si>
  <si>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</si>
  <si>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</si>
  <si>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</si>
  <si>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</si>
  <si>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</si>
  <si>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</si>
  <si>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</si>
  <si>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</si>
  <si>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</si>
  <si>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</si>
  <si>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</si>
  <si>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</si>
  <si>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</si>
  <si>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</si>
  <si>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</si>
  <si>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</si>
  <si>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</si>
  <si>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</si>
  <si>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</si>
  <si>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</si>
  <si>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</si>
  <si>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</si>
  <si>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</si>
  <si>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</si>
  <si>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</si>
  <si>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</si>
  <si>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</si>
  <si>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</si>
  <si>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</si>
  <si>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</si>
  <si>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</si>
  <si>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</si>
  <si>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</si>
  <si>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</si>
  <si>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</si>
  <si>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</si>
  <si>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</si>
  <si>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</si>
  <si>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</si>
  <si>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</si>
  <si>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</si>
  <si>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</si>
  <si>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</si>
  <si>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</si>
  <si>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</si>
  <si>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</si>
  <si>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</si>
  <si>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</si>
  <si>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</si>
  <si>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</si>
  <si>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</si>
  <si>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</si>
  <si>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</si>
  <si>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</si>
  <si>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</si>
  <si>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</si>
  <si>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</si>
  <si>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</si>
  <si>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</si>
  <si>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</si>
  <si>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</si>
  <si>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</si>
  <si>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</si>
  <si>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</si>
  <si>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</si>
  <si>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</si>
  <si>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</si>
  <si>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</si>
  <si>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</si>
  <si>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</si>
  <si>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</si>
  <si>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</si>
  <si>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</si>
  <si>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</si>
  <si>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</si>
  <si>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</si>
  <si>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</si>
  <si>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</si>
  <si>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</si>
  <si>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</si>
  <si>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</si>
  <si>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</si>
  <si>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</si>
  <si>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</si>
  <si>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</si>
  <si>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</si>
  <si>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</si>
  <si>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</si>
  <si>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</si>
  <si>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</si>
  <si>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</si>
  <si>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</si>
  <si>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</si>
  <si>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</si>
  <si>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</si>
  <si>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</si>
  <si>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</si>
  <si>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</si>
  <si>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</si>
  <si>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</si>
  <si>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</si>
  <si>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</si>
  <si>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</si>
  <si>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</si>
  <si>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</si>
  <si>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</si>
  <si>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</si>
  <si>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</si>
  <si>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</si>
  <si>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</si>
  <si>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</si>
  <si>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</si>
  <si>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</si>
  <si>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</si>
  <si>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</si>
  <si>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</si>
  <si>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</si>
  <si>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</si>
  <si>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</si>
  <si>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</si>
  <si>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</si>
  <si>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</si>
  <si>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</si>
  <si>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</si>
  <si>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</si>
  <si>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</si>
  <si>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</si>
  <si>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</si>
  <si>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</si>
  <si>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</si>
  <si>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</si>
  <si>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</si>
  <si>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</si>
  <si>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</si>
  <si>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</si>
  <si>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</si>
  <si>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</si>
  <si>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</si>
  <si>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</si>
  <si>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</si>
  <si>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</si>
  <si>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</si>
  <si>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</si>
  <si>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</si>
  <si>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</si>
  <si>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</si>
  <si>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</si>
  <si>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</si>
  <si>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</si>
  <si>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</si>
  <si>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</si>
  <si>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</si>
  <si>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</si>
  <si>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</si>
  <si>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</si>
  <si>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</si>
  <si>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</si>
  <si>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</si>
  <si>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</si>
  <si>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</si>
  <si>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</si>
  <si>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</si>
  <si>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</si>
  <si>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</si>
  <si>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</si>
  <si>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</si>
  <si>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</si>
  <si>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</si>
  <si>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</si>
  <si>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</si>
  <si>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</si>
  <si>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</si>
  <si>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</si>
  <si>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</si>
  <si>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</si>
  <si>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</si>
  <si>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</si>
  <si>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</si>
  <si>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</si>
  <si>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</si>
  <si>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</si>
  <si>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</si>
  <si>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</si>
  <si>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</si>
  <si>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</si>
  <si>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</si>
  <si>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</si>
  <si>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</si>
  <si>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</si>
  <si>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</si>
  <si>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</si>
  <si>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</si>
  <si>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</si>
  <si>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</si>
  <si>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</si>
  <si>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</si>
  <si>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</si>
  <si>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</si>
  <si>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</si>
  <si>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</si>
  <si>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</si>
  <si>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</si>
  <si>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</si>
  <si>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</si>
  <si>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</si>
  <si>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</si>
  <si>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</si>
  <si>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</si>
  <si>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</si>
  <si>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</si>
  <si>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</si>
  <si>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</si>
  <si>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</si>
  <si>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</si>
  <si>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</si>
  <si>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</si>
  <si>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</si>
  <si>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</si>
  <si>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</si>
  <si>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</si>
  <si>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</si>
  <si>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</si>
  <si>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</si>
  <si>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</si>
  <si>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</si>
  <si>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</si>
  <si>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</si>
  <si>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</si>
  <si>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</si>
  <si>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</si>
  <si>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</si>
  <si>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</si>
  <si>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</si>
  <si>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</si>
  <si>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</si>
  <si>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</si>
  <si>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</si>
  <si>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</si>
  <si>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</si>
  <si>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</si>
  <si>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</si>
  <si>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</si>
  <si>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</si>
  <si>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</si>
  <si>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</si>
  <si>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</si>
  <si>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</si>
  <si>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</si>
  <si>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</si>
  <si>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</si>
  <si>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</si>
  <si>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</si>
  <si>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</si>
  <si>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</si>
  <si>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</si>
  <si>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</si>
  <si>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</si>
  <si>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</si>
  <si>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</si>
  <si>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</si>
  <si>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</si>
  <si>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</si>
  <si>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</si>
  <si>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</si>
  <si>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</si>
  <si>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</si>
  <si>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</si>
  <si>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</si>
  <si>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</si>
  <si>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</si>
  <si>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</si>
  <si>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</si>
  <si>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</si>
  <si>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</si>
  <si>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</si>
  <si>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</si>
  <si>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</si>
  <si>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</si>
  <si>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</si>
  <si>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</si>
  <si>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</si>
  <si>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</si>
  <si>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</si>
  <si>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</si>
  <si>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</si>
  <si>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</si>
  <si>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</si>
  <si>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</si>
  <si>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</si>
  <si>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</si>
  <si>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</si>
  <si>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</si>
  <si>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</si>
  <si>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</si>
  <si>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</si>
  <si>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</si>
  <si>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</si>
  <si>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</si>
  <si>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</si>
  <si>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</si>
  <si>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</si>
  <si>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</si>
  <si>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</si>
  <si>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</si>
  <si>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</si>
  <si>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</si>
  <si>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</si>
  <si>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</si>
  <si>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</si>
  <si>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</si>
  <si>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</si>
  <si>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</si>
  <si>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</si>
  <si>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</si>
  <si>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</si>
  <si>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</si>
  <si>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</si>
  <si>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</si>
  <si>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</si>
  <si>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</si>
  <si>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</si>
  <si>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</si>
  <si>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</si>
  <si>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</si>
  <si>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</si>
  <si>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</si>
  <si>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</si>
  <si>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</si>
  <si>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</si>
  <si>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</si>
  <si>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</si>
  <si>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</si>
  <si>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</si>
  <si>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</si>
  <si>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</si>
  <si>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</si>
  <si>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</si>
  <si>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</si>
  <si>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</si>
  <si>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</si>
  <si>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</si>
  <si>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</si>
  <si>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</si>
  <si>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</si>
  <si>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</si>
  <si>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</si>
  <si>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</si>
  <si>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</si>
  <si>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</si>
  <si>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</si>
  <si>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</si>
  <si>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</si>
  <si>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</si>
  <si>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</si>
  <si>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</si>
  <si>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</si>
  <si>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</si>
  <si>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</si>
  <si>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</si>
  <si>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</si>
  <si>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</si>
  <si>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</si>
  <si>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</si>
  <si>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</si>
  <si>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</si>
  <si>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</si>
  <si>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</si>
  <si>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</si>
  <si>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</si>
  <si>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</si>
  <si>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</si>
  <si>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</si>
  <si>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</si>
  <si>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</si>
  <si>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</si>
  <si>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</si>
  <si>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</si>
  <si>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</si>
  <si>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</si>
  <si>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</si>
  <si>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</si>
  <si>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</si>
  <si>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</si>
  <si>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</si>
  <si>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</si>
  <si>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</si>
  <si>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</si>
  <si>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</si>
  <si>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</si>
  <si>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</si>
  <si>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</si>
  <si>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</si>
  <si>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</si>
  <si>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</si>
  <si>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</si>
  <si>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</si>
  <si>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</si>
  <si>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</si>
  <si>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</si>
  <si>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</si>
  <si>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</si>
  <si>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</si>
  <si>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</si>
  <si>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</si>
  <si>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</si>
  <si>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</si>
  <si>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</si>
  <si>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</si>
  <si>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</si>
  <si>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</si>
  <si>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</si>
  <si>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</si>
  <si>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</si>
  <si>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</si>
  <si>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</si>
  <si>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</si>
  <si>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</si>
  <si>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</si>
  <si>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</si>
  <si>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</si>
  <si>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</si>
  <si>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</si>
  <si>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</si>
  <si>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</si>
  <si>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</si>
  <si>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</si>
  <si>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</si>
  <si>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</si>
  <si>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</si>
  <si>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</si>
  <si>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</si>
  <si>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</si>
  <si>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</si>
  <si>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</si>
  <si>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</si>
  <si>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</si>
  <si>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</si>
  <si>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</si>
  <si>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</si>
  <si>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</si>
  <si>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</si>
  <si>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</si>
  <si>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</si>
  <si>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</si>
  <si>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</si>
  <si>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</si>
  <si>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</si>
  <si>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</si>
  <si>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</si>
  <si>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</si>
  <si>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</si>
  <si>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</si>
  <si>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</si>
  <si>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</si>
  <si>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</si>
  <si>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</si>
  <si>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</si>
  <si>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</si>
  <si>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</si>
  <si>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</si>
  <si>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</si>
  <si>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</si>
  <si>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</si>
  <si>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</si>
  <si>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</si>
  <si>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</si>
  <si>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</si>
  <si>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</si>
  <si>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</si>
  <si>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</si>
  <si>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</si>
  <si>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</si>
  <si>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</si>
  <si>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</si>
  <si>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</si>
  <si>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</si>
  <si>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</si>
  <si>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</si>
  <si>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</si>
  <si>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</si>
  <si>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</si>
  <si>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</si>
  <si>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</si>
  <si>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</si>
  <si>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</si>
  <si>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</si>
  <si>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</si>
  <si>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</si>
  <si>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</si>
  <si>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</si>
  <si>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</si>
  <si>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</si>
  <si>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</si>
  <si>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</si>
  <si>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</si>
  <si>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</si>
  <si>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</si>
  <si>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</si>
  <si>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</si>
  <si>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</si>
  <si>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</si>
  <si>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</si>
  <si>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</si>
  <si>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</si>
  <si>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</si>
  <si>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</si>
  <si>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</si>
  <si>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</si>
  <si>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</si>
  <si>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</si>
  <si>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</si>
  <si>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</si>
  <si>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</si>
  <si>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</si>
  <si>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</si>
  <si>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</si>
  <si>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</si>
  <si>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</si>
  <si>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</si>
  <si>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</si>
  <si>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</si>
  <si>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</si>
  <si>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</si>
  <si>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</si>
  <si>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</si>
  <si>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</si>
  <si>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</si>
  <si>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</si>
  <si>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</si>
  <si>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</si>
  <si>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</si>
  <si>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</si>
  <si>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</si>
  <si>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</si>
  <si>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</si>
  <si>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</si>
  <si>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</si>
  <si>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</si>
  <si>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</si>
  <si>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</si>
  <si>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</si>
  <si>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</si>
  <si>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</si>
  <si>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</si>
  <si>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</si>
  <si>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</si>
  <si>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</si>
  <si>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</si>
  <si>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</si>
  <si>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</si>
  <si>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</si>
  <si>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</si>
  <si>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</si>
  <si>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</si>
  <si>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</si>
  <si>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</si>
  <si>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</si>
  <si>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</si>
  <si>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</si>
  <si>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</si>
  <si>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</si>
  <si>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</si>
  <si>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</si>
  <si>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</si>
  <si>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</si>
  <si>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</si>
  <si>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</si>
  <si>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</si>
  <si>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</si>
  <si>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</si>
  <si>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</si>
  <si>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</si>
  <si>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</si>
  <si>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</si>
  <si>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</si>
  <si>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</si>
  <si>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</si>
  <si>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</si>
  <si>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</si>
  <si>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</si>
  <si>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</si>
  <si>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</si>
  <si>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</si>
  <si>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</si>
  <si>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</si>
  <si>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</si>
  <si>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</si>
  <si>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</si>
  <si>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</si>
  <si>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</si>
  <si>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</si>
  <si>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</si>
  <si>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</si>
  <si>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</si>
  <si>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</si>
  <si>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</si>
  <si>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</si>
  <si>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</si>
  <si>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</si>
  <si>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</si>
  <si>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</si>
  <si>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</si>
  <si>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</si>
  <si>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</si>
  <si>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</si>
  <si>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</si>
  <si>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</si>
  <si>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</si>
  <si>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</si>
  <si>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</si>
  <si>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</si>
  <si>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</si>
  <si>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</si>
  <si>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</si>
  <si>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</si>
  <si>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</si>
  <si>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</si>
  <si>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</si>
  <si>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</si>
  <si>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</si>
  <si>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</si>
  <si>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</si>
  <si>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</si>
  <si>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</si>
  <si>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</si>
  <si>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</si>
  <si>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</si>
  <si>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</si>
  <si>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</si>
  <si>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</si>
  <si>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</si>
  <si>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</si>
  <si>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</si>
  <si>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</si>
  <si>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</si>
  <si>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</si>
  <si>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</si>
  <si>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</si>
  <si>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</si>
  <si>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</si>
  <si>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</si>
  <si>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</si>
  <si>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</si>
  <si>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</si>
  <si>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</si>
  <si>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</si>
  <si>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</si>
  <si>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</si>
  <si>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</si>
  <si>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</si>
  <si>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</si>
  <si>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</si>
  <si>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</si>
  <si>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</si>
  <si>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</si>
  <si>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</si>
  <si>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</si>
  <si>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</si>
  <si>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</si>
  <si>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</si>
  <si>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</si>
  <si>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</si>
  <si>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</si>
  <si>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</si>
  <si>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</si>
  <si>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</si>
  <si>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</si>
  <si>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</si>
  <si>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</si>
  <si>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</si>
  <si>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</si>
  <si>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</si>
  <si>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</si>
  <si>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</si>
  <si>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</si>
  <si>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</si>
  <si>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</si>
  <si>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</si>
  <si>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</si>
  <si>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</si>
  <si>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</si>
  <si>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</si>
  <si>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</si>
  <si>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</si>
  <si>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</si>
  <si>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</si>
  <si>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</si>
  <si>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</si>
  <si>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</si>
  <si>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</si>
  <si>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</si>
  <si>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</si>
  <si>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</si>
  <si>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</si>
  <si>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</si>
  <si>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</si>
  <si>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</si>
  <si>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</si>
  <si>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</si>
  <si>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</si>
  <si>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</si>
  <si>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</si>
  <si>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</si>
  <si>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</si>
  <si>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</si>
  <si>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</si>
  <si>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</si>
  <si>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</si>
  <si>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</si>
  <si>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</si>
  <si>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</si>
  <si>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</si>
  <si>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</si>
  <si>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</si>
  <si>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</si>
  <si>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</si>
  <si>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</si>
  <si>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</si>
  <si>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</si>
  <si>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</si>
  <si>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</si>
  <si>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</si>
  <si>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</si>
  <si>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</si>
  <si>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</si>
  <si>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</si>
  <si>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</si>
  <si>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</si>
  <si>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</si>
  <si>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</si>
  <si>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</si>
  <si>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</si>
  <si>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</si>
  <si>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</si>
  <si>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</si>
  <si>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</si>
  <si>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</si>
  <si>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</si>
  <si>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</si>
  <si>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</si>
  <si>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</si>
  <si>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</si>
  <si>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</si>
  <si>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</si>
  <si>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</si>
  <si>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</si>
  <si>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</si>
  <si>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</si>
  <si>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</si>
  <si>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</si>
  <si>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</si>
  <si>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</si>
  <si>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</si>
  <si>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</si>
  <si>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</si>
  <si>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</si>
  <si>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</si>
  <si>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</si>
  <si>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</si>
  <si>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</si>
  <si>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</si>
  <si>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</si>
  <si>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</si>
  <si>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</si>
  <si>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</si>
  <si>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</si>
  <si>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</si>
  <si>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</si>
  <si>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</si>
  <si>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</si>
  <si>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</si>
  <si>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</si>
  <si>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</si>
  <si>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</si>
  <si>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</si>
  <si>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</si>
  <si>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</si>
  <si>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</si>
  <si>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</si>
  <si>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</si>
  <si>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</si>
  <si>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</si>
  <si>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</si>
  <si>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</si>
  <si>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</si>
  <si>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</si>
  <si>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</si>
  <si>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</si>
  <si>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</si>
  <si>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</si>
  <si>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</si>
  <si>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</si>
  <si>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</si>
  <si>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</si>
  <si>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</si>
  <si>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</si>
  <si>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</si>
  <si>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</si>
  <si>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</si>
  <si>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</si>
  <si>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</si>
  <si>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</si>
  <si>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</si>
  <si>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</si>
  <si>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</si>
  <si>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</si>
  <si>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</si>
  <si>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</si>
  <si>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</si>
  <si>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</si>
  <si>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</si>
  <si>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</si>
  <si>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</si>
  <si>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</si>
  <si>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</si>
  <si>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</si>
  <si>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</si>
  <si>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</si>
  <si>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</si>
  <si>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</si>
  <si>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</si>
  <si>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</si>
  <si>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</si>
  <si>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</si>
  <si>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</si>
  <si>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</si>
  <si>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</si>
  <si>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</si>
  <si>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</si>
  <si>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</si>
  <si>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</si>
  <si>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</si>
  <si>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</si>
  <si>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</si>
  <si>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</si>
  <si>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</si>
  <si>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</si>
  <si>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</si>
  <si>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</si>
  <si>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</si>
  <si>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</si>
  <si>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</si>
  <si>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</si>
  <si>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</si>
  <si>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</si>
  <si>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</si>
  <si>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</si>
  <si>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</si>
  <si>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</si>
  <si>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</si>
  <si>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</si>
  <si>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</si>
  <si>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</si>
  <si>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</si>
  <si>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</si>
  <si>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</si>
  <si>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</si>
  <si>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</si>
  <si>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</si>
  <si>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</si>
  <si>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</si>
  <si>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</si>
  <si>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</si>
  <si>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</si>
  <si>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</si>
  <si>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</si>
  <si>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</si>
  <si>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</si>
  <si>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</si>
  <si>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</si>
  <si>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</si>
  <si>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</si>
  <si>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</si>
  <si>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</si>
  <si>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</si>
  <si>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</si>
  <si>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</si>
  <si>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</si>
  <si>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</si>
  <si>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</si>
  <si>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</si>
  <si>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</si>
  <si>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</si>
  <si>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</si>
  <si>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</si>
  <si>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</si>
  <si>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</si>
  <si>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</si>
  <si>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</si>
  <si>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</si>
  <si>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</si>
  <si>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</si>
  <si>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</si>
  <si>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</si>
  <si>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</si>
  <si>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</si>
  <si>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</si>
  <si>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</si>
  <si>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</si>
  <si>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</si>
  <si>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</si>
  <si>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</si>
  <si>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</si>
  <si>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</si>
  <si>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</si>
  <si>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</si>
  <si>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</si>
  <si>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</si>
  <si>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</si>
  <si>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</si>
  <si>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</si>
  <si>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</si>
  <si>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</si>
  <si>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</si>
  <si>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</si>
  <si>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</si>
  <si>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</si>
  <si>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</si>
  <si>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</si>
  <si>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</si>
  <si>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</si>
  <si>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</si>
  <si>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</si>
  <si>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</si>
  <si>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</si>
  <si>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</si>
  <si>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</si>
  <si>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</si>
  <si>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</si>
  <si>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</si>
  <si>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</si>
  <si>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</si>
  <si>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</si>
  <si>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</si>
  <si>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</si>
  <si>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</si>
  <si>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</si>
  <si>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</si>
  <si>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</si>
  <si>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</si>
  <si>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</si>
  <si>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</si>
  <si>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</si>
  <si>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</si>
  <si>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</si>
  <si>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</si>
  <si>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</si>
  <si>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</si>
  <si>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</si>
  <si>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</si>
  <si>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</si>
  <si>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</si>
  <si>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</si>
  <si>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</si>
  <si>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</si>
  <si>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</si>
  <si>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</si>
  <si>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</si>
  <si>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</si>
  <si>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</si>
  <si>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</si>
  <si>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</si>
  <si>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</si>
  <si>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</si>
  <si>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</si>
  <si>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</si>
  <si>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</si>
  <si>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</si>
  <si>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</si>
  <si>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</si>
  <si>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</si>
  <si>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</si>
  <si>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</si>
  <si>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</si>
  <si>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</si>
  <si>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</si>
  <si>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</si>
  <si>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</si>
  <si>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</si>
  <si>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</si>
  <si>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</si>
  <si>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</si>
  <si>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</si>
  <si>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</si>
  <si>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</si>
  <si>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</si>
  <si>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</si>
  <si>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</si>
  <si>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</si>
  <si>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</si>
  <si>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</si>
  <si>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</si>
  <si>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</si>
  <si>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</si>
  <si>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</si>
  <si>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</si>
  <si>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</si>
  <si>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</si>
  <si>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</si>
  <si>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</si>
  <si>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</si>
  <si>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</si>
  <si>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</si>
  <si>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</si>
  <si>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</si>
  <si>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</si>
  <si>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</si>
  <si>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</si>
  <si>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</si>
  <si>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</si>
  <si>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</si>
  <si>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</si>
  <si>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</si>
  <si>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</si>
  <si>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</si>
  <si>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</si>
  <si>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</si>
  <si>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</si>
  <si>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</si>
  <si>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</si>
  <si>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</si>
  <si>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</si>
  <si>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</si>
  <si>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</si>
  <si>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</si>
  <si>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</si>
  <si>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</si>
  <si>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</si>
  <si>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</si>
  <si>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</si>
  <si>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</si>
  <si>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</si>
  <si>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</si>
  <si>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</si>
  <si>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</si>
  <si>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</si>
  <si>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</si>
  <si>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</si>
  <si>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</si>
  <si>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</si>
  <si>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</si>
  <si>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</si>
  <si>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</si>
  <si>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</si>
  <si>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</si>
  <si>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</si>
  <si>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</si>
  <si>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</si>
  <si>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</si>
  <si>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</si>
  <si>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</si>
  <si>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</si>
  <si>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</si>
  <si>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</si>
  <si>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</si>
  <si>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</si>
  <si>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</si>
  <si>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</si>
  <si>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</si>
  <si>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</si>
  <si>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</si>
  <si>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</si>
  <si>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</si>
  <si>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</si>
  <si>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</si>
  <si>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</si>
  <si>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</si>
  <si>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</si>
  <si>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</si>
  <si>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</si>
  <si>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</si>
  <si>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</si>
  <si>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</si>
  <si>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</si>
  <si>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</si>
  <si>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</si>
  <si>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</si>
  <si>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</si>
  <si>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</si>
  <si>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</si>
  <si>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</si>
  <si>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</si>
  <si>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</si>
  <si>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</si>
  <si>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</si>
  <si>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</si>
  <si>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</si>
  <si>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</si>
  <si>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</si>
  <si>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</si>
  <si>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</si>
  <si>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</si>
  <si>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</si>
  <si>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</si>
  <si>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</si>
  <si>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</si>
  <si>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</si>
  <si>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</si>
  <si>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</si>
  <si>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</si>
  <si>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</si>
  <si>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</si>
  <si>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</si>
  <si>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</si>
  <si>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</si>
  <si>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</si>
  <si>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</si>
  <si>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</si>
  <si>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</si>
  <si>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</si>
  <si>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</si>
  <si>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</si>
  <si>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</si>
  <si>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</si>
  <si>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</si>
  <si>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</si>
  <si>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</si>
  <si>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</si>
  <si>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</si>
  <si>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</si>
  <si>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</si>
  <si>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</si>
  <si>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</si>
  <si>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</si>
  <si>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</si>
  <si>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</si>
  <si>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</si>
  <si>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</si>
  <si>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</si>
  <si>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</si>
  <si>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</si>
  <si>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</si>
  <si>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</si>
  <si>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</si>
  <si>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</si>
  <si>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</si>
  <si>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</si>
  <si>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</si>
  <si>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</si>
  <si>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</si>
  <si>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</si>
  <si>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</si>
  <si>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</si>
  <si>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</si>
  <si>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</si>
  <si>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</si>
  <si>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</si>
  <si>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</si>
  <si>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</si>
  <si>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</si>
  <si>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</si>
  <si>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</si>
  <si>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</si>
  <si>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</si>
  <si>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</si>
  <si>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</si>
  <si>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</si>
  <si>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</si>
  <si>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</si>
  <si>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</si>
  <si>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</si>
  <si>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</si>
  <si>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</si>
  <si>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</si>
  <si>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</si>
  <si>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</si>
  <si>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</si>
  <si>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</si>
  <si>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</si>
  <si>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</si>
  <si>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</si>
  <si>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</si>
  <si>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</si>
  <si>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</si>
  <si>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</si>
  <si>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</si>
  <si>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</si>
  <si>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</si>
  <si>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</si>
  <si>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</si>
  <si>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</si>
  <si>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</si>
  <si>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</si>
  <si>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</si>
  <si>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</si>
  <si>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</si>
  <si>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</si>
  <si>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</si>
  <si>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</si>
  <si>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</si>
  <si>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</si>
  <si>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</si>
  <si>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</si>
  <si>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</si>
  <si>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</si>
  <si>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</si>
  <si>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</si>
  <si>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</si>
  <si>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</si>
  <si>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</si>
  <si>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</si>
  <si>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</si>
  <si>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</si>
  <si>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</si>
  <si>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</si>
  <si>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</si>
  <si>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</si>
  <si>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</si>
  <si>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</si>
  <si>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</si>
  <si>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</si>
  <si>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</si>
  <si>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</si>
  <si>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</si>
  <si>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</si>
  <si>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</si>
  <si>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</si>
  <si>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</si>
  <si>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</si>
  <si>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</si>
  <si>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</si>
  <si>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</si>
  <si>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</si>
  <si>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</si>
  <si>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</si>
  <si>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</si>
  <si>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</si>
  <si>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</si>
  <si>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</si>
  <si>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</si>
  <si>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</si>
  <si>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</si>
  <si>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</si>
  <si>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</si>
  <si>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</si>
  <si>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</si>
  <si>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</si>
  <si>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</si>
  <si>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</si>
  <si>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</si>
  <si>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</si>
  <si>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</si>
  <si>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</si>
  <si>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</si>
  <si>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</si>
  <si>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</si>
  <si>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</si>
  <si>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</si>
  <si>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</si>
  <si>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</si>
  <si>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</si>
  <si>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</si>
  <si>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</si>
  <si>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</si>
  <si>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</si>
  <si>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</si>
  <si>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</si>
  <si>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</si>
  <si>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</si>
  <si>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</si>
  <si>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</si>
  <si>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</si>
  <si>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</si>
  <si>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</si>
  <si>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</si>
  <si>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</si>
  <si>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</si>
  <si>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</si>
  <si>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</si>
  <si>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</si>
  <si>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</si>
  <si>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</si>
  <si>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</si>
  <si>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</si>
  <si>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</si>
  <si>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</si>
  <si>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</si>
  <si>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</si>
  <si>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</si>
  <si>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</si>
  <si>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</si>
  <si>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</si>
  <si>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</si>
  <si>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</si>
  <si>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</si>
  <si>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</si>
  <si>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</si>
  <si>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</si>
  <si>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</si>
  <si>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</si>
  <si>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</si>
  <si>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</si>
  <si>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</si>
  <si>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</si>
  <si>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</si>
  <si>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</si>
  <si>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</si>
  <si>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</si>
  <si>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</si>
  <si>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</si>
  <si>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</si>
  <si>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</si>
  <si>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</si>
  <si>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</si>
  <si>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</si>
  <si>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</si>
  <si>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</si>
  <si>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</si>
  <si>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</si>
  <si>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</si>
  <si>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</si>
  <si>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</si>
  <si>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</si>
  <si>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</si>
  <si>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</si>
  <si>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</si>
  <si>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</si>
  <si>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</si>
  <si>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</si>
  <si>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</si>
  <si>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</si>
  <si>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</si>
  <si>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</si>
  <si>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</si>
  <si>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</si>
  <si>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</si>
  <si>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</si>
  <si>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</si>
  <si>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</si>
  <si>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</si>
  <si>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</si>
  <si>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</si>
  <si>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</si>
  <si>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</si>
  <si>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</si>
  <si>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</si>
  <si>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</si>
  <si>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</si>
  <si>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</si>
  <si>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</si>
  <si>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</si>
  <si>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</si>
  <si>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</si>
  <si>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</si>
  <si>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</si>
  <si>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</si>
  <si>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</si>
  <si>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</si>
  <si>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</si>
  <si>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</si>
  <si>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</si>
  <si>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</si>
  <si>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</si>
  <si>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</si>
  <si>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</si>
  <si>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</si>
  <si>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</si>
  <si>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</si>
  <si>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</si>
  <si>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</si>
  <si>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</si>
  <si>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</si>
  <si>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</si>
  <si>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</si>
  <si>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</si>
  <si>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</si>
  <si>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</si>
  <si>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</si>
  <si>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</si>
  <si>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</si>
  <si>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</si>
  <si>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</si>
  <si>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</si>
  <si>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</si>
  <si>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</si>
  <si>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</si>
  <si>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</si>
  <si>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</si>
  <si>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</si>
  <si>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</si>
  <si>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</si>
  <si>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</si>
  <si>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</si>
  <si>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</si>
  <si>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</si>
  <si>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</si>
  <si>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</si>
  <si>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</si>
  <si>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</si>
  <si>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</si>
  <si>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</si>
  <si>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</si>
  <si>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</si>
  <si>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</si>
  <si>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</si>
  <si>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</si>
  <si>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</si>
  <si>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</si>
  <si>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</si>
  <si>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</si>
  <si>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</si>
  <si>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</si>
  <si>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</si>
  <si>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</si>
  <si>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</si>
  <si>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</si>
  <si>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</si>
  <si>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</si>
  <si>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</si>
  <si>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</si>
  <si>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</si>
  <si>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</si>
  <si>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</si>
  <si>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</si>
  <si>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</si>
  <si>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</si>
  <si>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</si>
  <si>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</si>
  <si>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</si>
  <si>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</si>
  <si>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</si>
  <si>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</si>
  <si>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</si>
  <si>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</si>
  <si>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</si>
  <si>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</si>
  <si>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</si>
  <si>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</si>
  <si>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</si>
  <si>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</si>
  <si>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</si>
  <si>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</si>
  <si>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</si>
  <si>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</si>
  <si>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</si>
  <si>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</si>
  <si>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</si>
  <si>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</si>
  <si>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</si>
  <si>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</si>
  <si>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</si>
  <si>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</si>
  <si>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</si>
  <si>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</si>
  <si>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</si>
  <si>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</si>
  <si>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</si>
  <si>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</si>
  <si>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</si>
  <si>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</si>
  <si>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</si>
  <si>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</si>
  <si>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</si>
  <si>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</si>
  <si>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</si>
  <si>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</si>
  <si>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</si>
  <si>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</si>
  <si>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</si>
  <si>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</si>
  <si>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</si>
  <si>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</si>
  <si>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</si>
  <si>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</si>
  <si>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</si>
  <si>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</si>
  <si>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</si>
  <si>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</si>
  <si>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</si>
  <si>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</si>
  <si>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</si>
  <si>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</si>
  <si>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</si>
  <si>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</si>
  <si>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</si>
  <si>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</si>
  <si>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</si>
  <si>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</si>
  <si>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</si>
  <si>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</si>
  <si>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</si>
  <si>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</si>
  <si>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</si>
  <si>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</si>
  <si>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</si>
  <si>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</si>
  <si>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</si>
  <si>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</si>
  <si>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</si>
  <si>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</si>
  <si>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</si>
  <si>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</si>
  <si>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</si>
  <si>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</si>
  <si>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</si>
  <si>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</si>
  <si>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</si>
  <si>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</si>
  <si>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</si>
  <si>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</si>
  <si>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</si>
  <si>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</si>
  <si>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</si>
  <si>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</si>
  <si>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</si>
  <si>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</si>
  <si>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</si>
  <si>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</si>
  <si>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</si>
  <si>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</si>
  <si>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</si>
  <si>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</si>
  <si>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</si>
  <si>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</si>
  <si>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</si>
  <si>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</si>
  <si>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</si>
  <si>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</si>
  <si>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</si>
  <si>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</si>
  <si>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</si>
  <si>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</si>
  <si>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</si>
  <si>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</si>
  <si>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</si>
  <si>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</si>
  <si>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</si>
  <si>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</si>
  <si>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</si>
  <si>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</si>
  <si>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</si>
  <si>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</si>
  <si>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</si>
  <si>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</si>
  <si>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</si>
  <si>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</si>
  <si>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</si>
  <si>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</si>
  <si>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</si>
  <si>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</si>
  <si>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</si>
  <si>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</si>
  <si>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</si>
  <si>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</si>
  <si>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</si>
  <si>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</si>
  <si>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</si>
  <si>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</si>
  <si>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</si>
  <si>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</si>
  <si>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</si>
  <si>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</si>
  <si>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</si>
  <si>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</si>
  <si>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</si>
  <si>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</si>
  <si>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</si>
  <si>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</si>
  <si>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</si>
  <si>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</si>
  <si>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</si>
  <si>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</si>
  <si>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</si>
  <si>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</si>
  <si>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</si>
  <si>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</si>
  <si>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</si>
  <si>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</si>
  <si>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</si>
  <si>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</si>
  <si>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</si>
  <si>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</si>
  <si>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</si>
  <si>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</si>
  <si>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</si>
  <si>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</si>
  <si>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</si>
  <si>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</si>
  <si>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</si>
  <si>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</si>
  <si>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</si>
  <si>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</si>
  <si>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</si>
  <si>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</si>
  <si>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</si>
  <si>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</si>
  <si>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</si>
  <si>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</si>
  <si>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</si>
  <si>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</si>
  <si>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</si>
  <si>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</si>
  <si>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</si>
  <si>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</si>
  <si>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</si>
  <si>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</si>
  <si>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</si>
  <si>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</si>
  <si>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</si>
  <si>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</si>
  <si>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</si>
  <si>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</si>
  <si>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</si>
  <si>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</si>
  <si>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</si>
  <si>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</si>
  <si>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</si>
  <si>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</si>
  <si>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</si>
  <si>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</si>
  <si>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</si>
  <si>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</si>
  <si>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</si>
  <si>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</si>
  <si>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</si>
  <si>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</si>
  <si>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</si>
  <si>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</si>
  <si>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</si>
  <si>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</si>
  <si>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</si>
  <si>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</si>
  <si>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</si>
  <si>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</si>
  <si>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</si>
  <si>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</si>
  <si>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</si>
  <si>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</si>
  <si>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</si>
  <si>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</si>
  <si>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</si>
  <si>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</si>
  <si>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</si>
  <si>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</si>
  <si>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</si>
  <si>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</si>
  <si>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</si>
  <si>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</si>
  <si>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</si>
  <si>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</si>
  <si>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</si>
  <si>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</si>
  <si>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</si>
  <si>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</si>
  <si>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</si>
  <si>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</si>
  <si>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</si>
  <si>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</si>
  <si>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</si>
  <si>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</si>
  <si>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</si>
  <si>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</si>
  <si>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</si>
  <si>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</si>
  <si>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</si>
  <si>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</si>
  <si>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</si>
  <si>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</si>
  <si>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</si>
  <si>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</si>
  <si>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</si>
  <si>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</si>
  <si>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</si>
  <si>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</si>
  <si>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</si>
  <si>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</si>
  <si>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</si>
  <si>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</si>
  <si>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</si>
  <si>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</si>
  <si>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</si>
  <si>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</si>
  <si>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</si>
  <si>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</si>
  <si>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</si>
  <si>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</si>
  <si>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</si>
  <si>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</si>
  <si>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</si>
  <si>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</si>
  <si>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</si>
  <si>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</si>
  <si>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</si>
  <si>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</si>
  <si>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</si>
  <si>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</si>
  <si>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</si>
  <si>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</si>
  <si>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</si>
  <si>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</si>
  <si>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</si>
  <si>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</si>
  <si>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</si>
  <si>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</si>
  <si>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</si>
  <si>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</si>
  <si>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</si>
  <si>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</si>
  <si>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</si>
  <si>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</si>
  <si>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</si>
  <si>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</si>
  <si>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</si>
  <si>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</si>
  <si>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</si>
  <si>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</si>
  <si>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</si>
  <si>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</si>
  <si>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</si>
  <si>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</si>
  <si>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</si>
  <si>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</si>
  <si>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</si>
  <si>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</si>
  <si>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</si>
  <si>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</si>
  <si>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</si>
  <si>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</si>
  <si>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</si>
  <si>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</si>
  <si>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</si>
  <si>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</si>
  <si>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</si>
  <si>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</si>
  <si>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</si>
  <si>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</si>
  <si>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</si>
  <si>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</si>
  <si>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</si>
  <si>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</si>
  <si>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</si>
  <si>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</si>
  <si>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</si>
  <si>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</si>
  <si>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</si>
  <si>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</si>
  <si>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</si>
  <si>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</si>
  <si>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</si>
  <si>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</si>
  <si>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</si>
  <si>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</si>
  <si>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</si>
  <si>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</si>
  <si>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</si>
  <si>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</si>
  <si>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</si>
  <si>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</si>
  <si>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</si>
  <si>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</si>
  <si>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</si>
  <si>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</si>
  <si>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</si>
  <si>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</si>
  <si>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</si>
  <si>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</si>
  <si>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</si>
  <si>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</si>
  <si>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</si>
  <si>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</si>
  <si>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</si>
  <si>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</si>
  <si>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</si>
  <si>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</si>
  <si>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</si>
  <si>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</si>
  <si>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</si>
  <si>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</si>
  <si>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</si>
  <si>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</si>
  <si>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</si>
  <si>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</si>
  <si>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</si>
  <si>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</si>
  <si>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</si>
  <si>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</si>
  <si>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</si>
  <si>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</si>
  <si>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</si>
  <si>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</si>
  <si>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</si>
  <si>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</si>
  <si>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</si>
  <si>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</si>
  <si>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</si>
  <si>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</si>
  <si>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</si>
  <si>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</si>
  <si>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</si>
  <si>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</si>
  <si>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</si>
  <si>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</si>
  <si>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</si>
  <si>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</si>
  <si>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</si>
  <si>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</si>
  <si>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</si>
  <si>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</si>
  <si>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</si>
  <si>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</si>
  <si>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</si>
  <si>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</si>
  <si>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</si>
  <si>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</si>
  <si>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</si>
  <si>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</si>
  <si>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</si>
  <si>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</si>
  <si>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</si>
  <si>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</si>
  <si>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</si>
  <si>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</si>
  <si>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</si>
  <si>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</si>
  <si>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</si>
  <si>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</si>
  <si>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</si>
  <si>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</si>
  <si>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</si>
  <si>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</si>
  <si>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</si>
  <si>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</si>
  <si>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</si>
  <si>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</si>
  <si>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</si>
  <si>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</si>
  <si>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</si>
  <si>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</si>
  <si>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</si>
  <si>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</si>
  <si>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</si>
  <si>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</si>
  <si>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</si>
  <si>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</si>
  <si>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</si>
  <si>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</si>
  <si>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</si>
  <si>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</si>
  <si>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</si>
  <si>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</si>
  <si>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</si>
  <si>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</si>
  <si>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</si>
  <si>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</si>
  <si>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</si>
  <si>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</si>
  <si>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</si>
  <si>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</si>
  <si>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</si>
  <si>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</si>
  <si>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</si>
  <si>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</si>
  <si>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</si>
  <si>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</si>
  <si>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</si>
  <si>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</si>
  <si>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</si>
  <si>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</si>
  <si>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</si>
  <si>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</si>
  <si>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</si>
  <si>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</si>
  <si>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</si>
  <si>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</si>
  <si>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</si>
  <si>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</si>
  <si>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</si>
  <si>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</si>
  <si>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</si>
  <si>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</si>
  <si>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</si>
  <si>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</si>
  <si>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</si>
  <si>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</si>
  <si>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</si>
  <si>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</si>
  <si>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</si>
  <si>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</si>
  <si>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</si>
  <si>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</si>
  <si>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</si>
  <si>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</si>
  <si>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</si>
  <si>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</si>
  <si>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</si>
  <si>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</si>
  <si>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</si>
  <si>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</si>
  <si>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</si>
  <si>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</si>
  <si>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</si>
  <si>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</si>
  <si>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</si>
  <si>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</si>
  <si>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</si>
  <si>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</si>
  <si>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</si>
  <si>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</si>
  <si>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</si>
  <si>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</si>
  <si>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</si>
  <si>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</si>
  <si>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</si>
  <si>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</si>
  <si>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</si>
  <si>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</si>
  <si>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</si>
  <si>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</si>
  <si>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</si>
  <si>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</si>
  <si>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</si>
  <si>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</si>
  <si>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</si>
  <si>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</si>
  <si>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</si>
  <si>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</si>
  <si>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</si>
  <si>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</si>
  <si>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</si>
  <si>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</si>
  <si>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</si>
  <si>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</si>
  <si>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</si>
  <si>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</si>
  <si>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</si>
  <si>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</si>
  <si>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</si>
  <si>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</si>
  <si>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</si>
  <si>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</si>
  <si>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</si>
  <si>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</si>
  <si>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</si>
  <si>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</si>
  <si>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</si>
  <si>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</si>
  <si>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</si>
  <si>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</si>
  <si>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</si>
  <si>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</si>
  <si>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</si>
  <si>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</si>
  <si>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</si>
  <si>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</si>
  <si>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</si>
  <si>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</si>
  <si>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</si>
  <si>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</si>
  <si>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</si>
  <si>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</si>
  <si>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</si>
  <si>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</si>
  <si>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</si>
  <si>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</si>
  <si>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</si>
  <si>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</si>
  <si>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</si>
  <si>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</si>
  <si>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</si>
  <si>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</si>
  <si>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</si>
  <si>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</si>
  <si>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</si>
  <si>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</si>
  <si>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</si>
  <si>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</si>
  <si>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</si>
  <si>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</si>
  <si>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</si>
  <si>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</si>
  <si>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</si>
  <si>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</si>
  <si>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</si>
  <si>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</si>
  <si>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</si>
  <si>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</si>
  <si>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</si>
  <si>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</si>
  <si>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</si>
  <si>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</si>
  <si>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</si>
  <si>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</si>
  <si>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</si>
  <si>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</si>
  <si>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</si>
  <si>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</si>
  <si>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</si>
  <si>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</si>
  <si>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</si>
  <si>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</si>
  <si>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</si>
  <si>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</si>
  <si>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</si>
  <si>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</si>
  <si>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</si>
  <si>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</si>
  <si>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</si>
  <si>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</si>
  <si>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</si>
  <si>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</si>
  <si>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</si>
  <si>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</si>
  <si>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</si>
  <si>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</si>
  <si>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</si>
  <si>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</si>
  <si>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</si>
  <si>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</si>
  <si>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</si>
  <si>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</si>
  <si>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</si>
  <si>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</si>
  <si>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</si>
  <si>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</si>
  <si>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</si>
  <si>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</si>
  <si>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</si>
  <si>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</si>
  <si>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</si>
  <si>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</si>
  <si>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</si>
  <si>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</si>
  <si>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</si>
  <si>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</si>
  <si>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</si>
  <si>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</si>
  <si>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</si>
  <si>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</si>
  <si>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</si>
  <si>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</si>
  <si>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</si>
  <si>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</si>
  <si>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</si>
  <si>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</si>
  <si>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</si>
  <si>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</si>
  <si>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</si>
  <si>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</si>
  <si>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</si>
  <si>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</si>
  <si>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</si>
  <si>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</si>
  <si>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</si>
  <si>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</si>
  <si>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</si>
  <si>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</si>
  <si>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</si>
  <si>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</si>
  <si>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</si>
  <si>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</si>
  <si>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</si>
  <si>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</si>
  <si>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</si>
  <si>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</si>
  <si>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</si>
  <si>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</si>
  <si>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</si>
  <si>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</si>
  <si>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</si>
  <si>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</si>
  <si>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</si>
  <si>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</si>
  <si>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</si>
  <si>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</si>
  <si>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</si>
  <si>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</si>
  <si>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</si>
  <si>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</si>
  <si>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</si>
  <si>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</si>
  <si>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</si>
  <si>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</si>
  <si>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</si>
  <si>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</si>
  <si>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</si>
  <si>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</si>
  <si>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</si>
  <si>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</si>
  <si>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</si>
  <si>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</si>
  <si>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</si>
  <si>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</si>
  <si>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</si>
  <si>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</si>
  <si>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</si>
  <si>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</si>
  <si>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</si>
  <si>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</si>
  <si>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</si>
  <si>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</si>
  <si>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</si>
  <si>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</si>
  <si>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</si>
  <si>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</si>
  <si>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</si>
  <si>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</si>
  <si>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</si>
  <si>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</si>
  <si>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</si>
  <si>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</si>
  <si>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</si>
  <si>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</si>
  <si>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</si>
  <si>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</si>
  <si>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</si>
  <si>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</si>
  <si>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</si>
  <si>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</si>
  <si>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</si>
  <si>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</si>
  <si>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</si>
  <si>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</si>
  <si>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</si>
  <si>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</si>
  <si>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</si>
  <si>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</si>
  <si>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</si>
  <si>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</si>
  <si>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</si>
  <si>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</si>
  <si>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</si>
  <si>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</si>
  <si>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</si>
  <si>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</si>
  <si>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</si>
  <si>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</si>
  <si>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</si>
  <si>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</si>
  <si>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</si>
  <si>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</si>
  <si>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</si>
  <si>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</si>
  <si>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</si>
  <si>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</si>
  <si>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</si>
  <si>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</si>
  <si>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</si>
  <si>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</si>
  <si>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</si>
  <si>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</si>
  <si>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</si>
  <si>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</si>
  <si>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</si>
  <si>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</si>
  <si>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</si>
  <si>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</si>
  <si>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</si>
  <si>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</si>
  <si>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</si>
  <si>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</si>
  <si>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</si>
  <si>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</si>
  <si>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</si>
  <si>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</si>
  <si>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</si>
  <si>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</si>
  <si>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</si>
  <si>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</si>
  <si>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</si>
  <si>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</si>
  <si>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</si>
  <si>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</si>
  <si>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</si>
  <si>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</si>
  <si>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</si>
  <si>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</si>
  <si>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</si>
  <si>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</si>
  <si>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</si>
  <si>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</si>
  <si>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</si>
  <si>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</si>
  <si>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</si>
  <si>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</si>
  <si>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</si>
  <si>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</si>
  <si>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</si>
  <si>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</si>
  <si>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</si>
  <si>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</si>
  <si>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</si>
  <si>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</si>
  <si>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</si>
  <si>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</si>
  <si>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</si>
  <si>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</si>
  <si>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</si>
  <si>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</si>
  <si>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</si>
  <si>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</si>
  <si>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</si>
  <si>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</si>
  <si>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</si>
  <si>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</si>
  <si>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</si>
  <si>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</si>
  <si>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</si>
  <si>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</si>
  <si>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</si>
  <si>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</si>
  <si>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</si>
  <si>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</si>
  <si>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</si>
  <si>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</si>
  <si>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</si>
  <si>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</si>
  <si>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</si>
  <si>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</si>
  <si>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</si>
  <si>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</si>
  <si>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</si>
  <si>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</si>
  <si>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</si>
  <si>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</si>
  <si>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</si>
  <si>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</si>
  <si>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</si>
  <si>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</si>
  <si>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</si>
  <si>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</si>
  <si>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</si>
  <si>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</si>
  <si>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</si>
  <si>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</si>
  <si>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</si>
  <si>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</si>
  <si>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</si>
  <si>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</si>
  <si>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</si>
  <si>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</si>
  <si>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</si>
  <si>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</si>
  <si>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</si>
  <si>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</si>
  <si>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</si>
  <si>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</si>
  <si>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</si>
  <si>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</si>
  <si>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</si>
  <si>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</si>
  <si>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</si>
  <si>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</si>
  <si>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</si>
  <si>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</si>
  <si>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</si>
  <si>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</si>
  <si>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</si>
  <si>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</si>
  <si>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</si>
  <si>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</si>
  <si>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</si>
  <si>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</si>
  <si>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</si>
  <si>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</si>
  <si>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</si>
  <si>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</si>
  <si>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</si>
  <si>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</si>
  <si>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</si>
  <si>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</si>
  <si>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</si>
  <si>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</si>
  <si>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</si>
  <si>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</si>
  <si>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</si>
  <si>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</si>
  <si>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</si>
  <si>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</si>
  <si>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</si>
  <si>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</si>
  <si>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</si>
  <si>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</si>
  <si>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</si>
  <si>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</si>
  <si>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</si>
  <si>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</si>
  <si>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</si>
  <si>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</si>
  <si>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</si>
  <si>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</si>
  <si>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</si>
  <si>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</si>
  <si>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</si>
  <si>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</si>
  <si>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</si>
  <si>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</si>
  <si>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</si>
  <si>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</si>
  <si>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</si>
  <si>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</si>
  <si>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</si>
  <si>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</si>
  <si>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</si>
  <si>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</si>
  <si>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</si>
  <si>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</si>
  <si>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</si>
  <si>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</si>
  <si>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</si>
  <si>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</si>
  <si>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</si>
  <si>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</si>
  <si>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</si>
  <si>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</si>
  <si>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</si>
  <si>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</si>
  <si>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</si>
  <si>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</si>
  <si>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</si>
  <si>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</si>
  <si>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</si>
  <si>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</si>
  <si>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</si>
  <si>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</si>
  <si>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</si>
  <si>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</si>
  <si>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</si>
  <si>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</si>
  <si>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</si>
  <si>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</si>
  <si>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</si>
  <si>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</si>
  <si>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</si>
  <si>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</si>
  <si>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</si>
  <si>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</si>
  <si>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</si>
  <si>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</si>
  <si>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</si>
  <si>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</si>
  <si>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</si>
  <si>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</si>
  <si>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</si>
  <si>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</si>
  <si>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</si>
  <si>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</si>
  <si>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</si>
  <si>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</si>
  <si>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</si>
  <si>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</si>
  <si>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</si>
  <si>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</si>
  <si>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</si>
  <si>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</si>
  <si>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</si>
  <si>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</si>
  <si>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</si>
  <si>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</si>
  <si>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</si>
  <si>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</si>
  <si>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</si>
  <si>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</si>
  <si>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</si>
  <si>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</si>
  <si>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</si>
  <si>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</si>
  <si>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</si>
  <si>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</si>
  <si>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</si>
  <si>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</si>
  <si>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</si>
  <si>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</si>
  <si>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</si>
  <si>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</si>
  <si>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</si>
  <si>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</si>
  <si>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</si>
  <si>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</si>
  <si>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</si>
  <si>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</si>
  <si>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</si>
  <si>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</si>
  <si>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</si>
  <si>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</si>
  <si>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</si>
  <si>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</si>
  <si>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</si>
  <si>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</si>
  <si>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</si>
  <si>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</si>
  <si>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</si>
  <si>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</si>
  <si>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</si>
  <si>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</si>
  <si>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</si>
  <si>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</si>
  <si>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</si>
  <si>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</si>
  <si>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</si>
  <si>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</si>
  <si>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</si>
  <si>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</si>
  <si>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</si>
  <si>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</si>
  <si>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</si>
  <si>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</si>
  <si>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</si>
  <si>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</si>
  <si>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</si>
  <si>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</si>
  <si>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</si>
  <si>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</si>
  <si>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</si>
  <si>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</si>
  <si>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</si>
  <si>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</si>
  <si>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</si>
  <si>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</si>
  <si>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</si>
  <si>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</si>
  <si>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</si>
  <si>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</si>
  <si>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</si>
  <si>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</si>
  <si>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</si>
  <si>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</si>
  <si>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</si>
  <si>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</si>
  <si>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</si>
  <si>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</si>
  <si>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</si>
  <si>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</si>
  <si>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</si>
  <si>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</si>
  <si>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</si>
  <si>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</si>
  <si>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</si>
  <si>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</si>
  <si>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</si>
  <si>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</si>
  <si>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</si>
  <si>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</si>
  <si>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</si>
  <si>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</si>
  <si>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</si>
  <si>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</si>
  <si>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</si>
  <si>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</si>
  <si>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</si>
  <si>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</si>
  <si>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</si>
  <si>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</si>
  <si>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</si>
  <si>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</si>
  <si>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</si>
  <si>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</si>
  <si>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</si>
  <si>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</si>
  <si>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</si>
  <si>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</si>
  <si>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</si>
  <si>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</si>
  <si>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</si>
  <si>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</si>
  <si>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</si>
  <si>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</si>
  <si>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</si>
  <si>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</si>
  <si>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</si>
  <si>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</si>
  <si>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</si>
  <si>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</si>
  <si>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</si>
  <si>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</si>
  <si>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</si>
  <si>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</si>
  <si>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</si>
  <si>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</si>
  <si>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</si>
  <si>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</si>
  <si>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</si>
  <si>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</si>
  <si>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</si>
  <si>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</si>
  <si>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</si>
  <si>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</si>
  <si>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</si>
  <si>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</si>
  <si>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</si>
  <si>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</si>
  <si>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</si>
  <si>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</si>
  <si>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</si>
  <si>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</si>
  <si>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</si>
  <si>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</si>
  <si>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</si>
  <si>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</si>
  <si>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</si>
  <si>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</si>
  <si>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</si>
  <si>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</si>
  <si>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</si>
  <si>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</si>
  <si>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</si>
  <si>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</si>
  <si>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</si>
  <si>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</si>
  <si>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</si>
  <si>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</si>
  <si>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</si>
  <si>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</si>
  <si>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</si>
  <si>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</si>
  <si>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</si>
  <si>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</si>
  <si>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</si>
  <si>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</si>
  <si>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</si>
  <si>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</si>
  <si>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</si>
  <si>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</si>
  <si>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</si>
  <si>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</si>
  <si>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</si>
  <si>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</si>
  <si>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</si>
  <si>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</si>
  <si>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</si>
  <si>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</si>
  <si>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</si>
  <si>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</si>
  <si>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</si>
  <si>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</si>
  <si>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</si>
  <si>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</si>
  <si>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</si>
  <si>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</si>
  <si>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</si>
  <si>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</si>
  <si>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</si>
  <si>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</si>
  <si>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</si>
  <si>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</si>
  <si>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</si>
  <si>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</si>
  <si>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</si>
  <si>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</si>
  <si>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</si>
  <si>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</si>
  <si>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</si>
  <si>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</si>
  <si>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</si>
  <si>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</si>
  <si>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</si>
  <si>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</si>
  <si>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</si>
  <si>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</si>
  <si>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</si>
  <si>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</si>
  <si>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</si>
  <si>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</si>
  <si>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</si>
  <si>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</si>
  <si>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</si>
  <si>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</si>
  <si>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</si>
  <si>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</si>
  <si>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</si>
  <si>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</si>
  <si>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</si>
  <si>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</si>
  <si>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</si>
  <si>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</si>
  <si>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</si>
  <si>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</si>
  <si>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</si>
  <si>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</si>
  <si>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</si>
  <si>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</si>
  <si>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</si>
  <si>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</si>
  <si>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</si>
  <si>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</si>
  <si>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</si>
  <si>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</si>
  <si>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</si>
  <si>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</si>
  <si>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</si>
  <si>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</si>
  <si>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</si>
  <si>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</si>
  <si>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</si>
  <si>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</si>
  <si>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</si>
  <si>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</si>
  <si>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</si>
  <si>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</si>
  <si>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</si>
  <si>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</si>
  <si>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</si>
  <si>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</si>
  <si>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</si>
  <si>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</si>
  <si>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</si>
  <si>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</si>
  <si>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</si>
  <si>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</si>
  <si>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</si>
  <si>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</si>
  <si>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</si>
  <si>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</si>
  <si>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</si>
  <si>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</si>
  <si>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</si>
  <si>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</si>
  <si>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</si>
  <si>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</si>
  <si>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</si>
  <si>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</si>
  <si>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</si>
  <si>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</si>
  <si>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</si>
  <si>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</si>
  <si>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</si>
  <si>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</si>
  <si>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</si>
  <si>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</si>
  <si>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</si>
  <si>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</si>
  <si>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</si>
  <si>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</si>
  <si>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</si>
  <si>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</si>
  <si>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</si>
  <si>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</si>
  <si>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</si>
  <si>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</si>
  <si>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</si>
  <si>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</si>
  <si>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</si>
  <si>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</si>
  <si>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</si>
  <si>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</si>
  <si>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</si>
  <si>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</si>
  <si>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</si>
  <si>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</si>
  <si>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</si>
  <si>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</si>
  <si>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</si>
  <si>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</si>
  <si>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</si>
  <si>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</si>
  <si>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</si>
  <si>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</si>
  <si>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</si>
  <si>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</si>
  <si>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</si>
  <si>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</si>
  <si>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</si>
  <si>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</si>
  <si>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</si>
  <si>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</si>
  <si>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</si>
  <si>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</si>
  <si>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</si>
  <si>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</si>
  <si>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</si>
  <si>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</si>
  <si>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</si>
  <si>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</si>
  <si>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</si>
  <si>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</si>
  <si>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</si>
  <si>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</si>
  <si>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</si>
  <si>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</si>
  <si>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</si>
  <si>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</si>
  <si>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</si>
  <si>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</si>
  <si>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</si>
  <si>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</si>
  <si>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</si>
  <si>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</si>
  <si>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</si>
  <si>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</si>
  <si>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</si>
  <si>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</si>
  <si>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</si>
  <si>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</si>
  <si>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</si>
  <si>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</si>
  <si>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</si>
  <si>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</si>
  <si>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</si>
  <si>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</si>
  <si>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</si>
  <si>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</si>
  <si>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</si>
  <si>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</si>
  <si>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</si>
  <si>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</si>
  <si>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</si>
  <si>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</si>
  <si>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</si>
  <si>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</si>
  <si>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</si>
  <si>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</si>
  <si>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</si>
  <si>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</si>
  <si>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</si>
  <si>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</si>
  <si>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</si>
  <si>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</si>
  <si>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</si>
  <si>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</si>
  <si>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</si>
  <si>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</si>
  <si>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</si>
  <si>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</si>
  <si>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</si>
  <si>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</si>
  <si>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</si>
  <si>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</si>
  <si>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</si>
  <si>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</si>
  <si>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</si>
  <si>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</si>
  <si>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</si>
  <si>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</si>
  <si>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</si>
  <si>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</si>
  <si>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</si>
  <si>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</si>
  <si>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</si>
  <si>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</si>
  <si>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</si>
  <si>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</si>
  <si>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</si>
  <si>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</si>
  <si>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</si>
  <si>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</si>
  <si>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</si>
  <si>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</si>
  <si>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</si>
  <si>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</si>
  <si>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</si>
  <si>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</si>
  <si>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</si>
  <si>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</si>
  <si>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</si>
  <si>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</si>
  <si>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</si>
  <si>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</si>
  <si>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</si>
  <si>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</si>
  <si>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</si>
  <si>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</si>
  <si>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</si>
  <si>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</si>
  <si>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</si>
  <si>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</si>
  <si>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</si>
  <si>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</si>
  <si>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</si>
  <si>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</si>
  <si>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</si>
  <si>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</si>
  <si>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</si>
  <si>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</si>
  <si>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</si>
  <si>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</si>
  <si>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</si>
  <si>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</si>
  <si>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</si>
  <si>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</si>
  <si>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</si>
  <si>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</si>
  <si>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</si>
  <si>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</si>
  <si>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</si>
  <si>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</si>
  <si>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</si>
  <si>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</si>
  <si>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</si>
  <si>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</si>
  <si>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</si>
  <si>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</si>
  <si>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</si>
  <si>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</si>
  <si>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</si>
  <si>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</si>
  <si>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</si>
  <si>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</si>
  <si>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</si>
  <si>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</si>
  <si>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</si>
  <si>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</si>
  <si>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</si>
  <si>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</si>
  <si>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</si>
  <si>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</si>
  <si>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</si>
  <si>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</si>
  <si>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</si>
  <si>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</si>
  <si>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</si>
  <si>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</si>
  <si>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</si>
  <si>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</si>
  <si>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</si>
  <si>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</si>
  <si>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</si>
  <si>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</si>
  <si>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</si>
  <si>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</si>
  <si>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</si>
  <si>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</si>
  <si>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</si>
  <si>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</si>
  <si>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</si>
  <si>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</si>
  <si>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</si>
  <si>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</si>
  <si>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</si>
  <si>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</si>
  <si>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</si>
  <si>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</si>
  <si>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</si>
  <si>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</si>
  <si>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</si>
  <si>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</si>
  <si>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</si>
  <si>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</si>
  <si>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</si>
  <si>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</si>
  <si>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</si>
  <si>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</si>
  <si>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</si>
  <si>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</si>
  <si>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</si>
  <si>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</si>
  <si>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</si>
  <si>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</si>
  <si>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</si>
  <si>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</si>
  <si>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</si>
  <si>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</si>
  <si>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</si>
  <si>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</si>
  <si>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</si>
  <si>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</si>
  <si>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</si>
  <si>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</si>
  <si>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</si>
  <si>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</si>
  <si>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</si>
  <si>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</si>
  <si>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</si>
  <si>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</si>
  <si>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</si>
  <si>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</si>
  <si>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</si>
  <si>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</si>
  <si>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</si>
  <si>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</si>
  <si>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</si>
  <si>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</si>
  <si>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</si>
  <si>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</si>
  <si>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</si>
  <si>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</si>
  <si>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</si>
  <si>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</si>
  <si>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</si>
  <si>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</si>
  <si>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</si>
  <si>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</si>
  <si>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</si>
  <si>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</si>
  <si>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</si>
  <si>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</si>
  <si>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</si>
  <si>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</si>
  <si>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</si>
  <si>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</si>
  <si>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</si>
  <si>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</si>
  <si>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</si>
  <si>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</si>
  <si>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</si>
  <si>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</si>
  <si>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</si>
  <si>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</si>
  <si>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</si>
  <si>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</si>
  <si>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</si>
  <si>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</si>
  <si>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</si>
  <si>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</si>
  <si>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</si>
  <si>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</si>
  <si>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</si>
  <si>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</si>
  <si>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</si>
  <si>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</si>
  <si>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</si>
  <si>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</si>
  <si>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</si>
  <si>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</si>
  <si>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</si>
  <si>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</si>
  <si>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</si>
  <si>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</si>
  <si>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</si>
  <si>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</si>
  <si>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</si>
  <si>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</si>
  <si>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</si>
  <si>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</si>
  <si>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</si>
  <si>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</si>
  <si>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</si>
  <si>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</si>
  <si>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</si>
  <si>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</si>
  <si>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</si>
  <si>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</si>
  <si>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</si>
  <si>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</si>
  <si>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</si>
  <si>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</si>
  <si>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</si>
  <si>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</si>
  <si>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</si>
  <si>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</si>
  <si>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</si>
  <si>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</si>
  <si>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</si>
  <si>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</si>
  <si>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</si>
  <si>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</si>
  <si>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</si>
  <si>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</si>
  <si>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</si>
  <si>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</si>
  <si>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</si>
  <si>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</si>
  <si>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</si>
  <si>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</si>
  <si>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</si>
  <si>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</si>
  <si>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</si>
  <si>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</si>
  <si>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</si>
  <si>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</si>
  <si>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</si>
  <si>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</si>
  <si>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</si>
  <si>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</si>
  <si>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</si>
  <si>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</si>
  <si>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</si>
  <si>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</si>
  <si>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</si>
  <si>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</si>
  <si>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</si>
  <si>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</si>
  <si>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</si>
  <si>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</si>
  <si>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</si>
  <si>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</si>
  <si>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</si>
  <si>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</si>
  <si>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</si>
  <si>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</si>
  <si>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</si>
  <si>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</si>
  <si>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</si>
  <si>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</si>
  <si>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</si>
  <si>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</si>
  <si>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</si>
  <si>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</si>
  <si>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</si>
  <si>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</si>
  <si>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</si>
  <si>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</si>
  <si>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</si>
  <si>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</si>
  <si>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</si>
  <si>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</si>
  <si>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</si>
  <si>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</si>
  <si>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</si>
  <si>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</si>
  <si>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</si>
  <si>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</si>
  <si>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</si>
  <si>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</si>
  <si>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</si>
  <si>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</si>
  <si>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</si>
  <si>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</si>
  <si>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</si>
  <si>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</si>
  <si>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</si>
  <si>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</si>
  <si>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</si>
  <si>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</si>
  <si>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</si>
  <si>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</si>
  <si>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</si>
  <si>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</si>
  <si>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</si>
  <si>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</si>
  <si>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</si>
  <si>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</si>
  <si>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</si>
  <si>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</si>
  <si>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</si>
  <si>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</si>
  <si>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</si>
  <si>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</si>
  <si>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</si>
  <si>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</si>
  <si>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</si>
  <si>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</si>
  <si>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</si>
  <si>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</si>
  <si>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</si>
  <si>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</si>
  <si>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</si>
  <si>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</si>
  <si>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</si>
  <si>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</si>
  <si>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</si>
  <si>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</si>
  <si>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</si>
  <si>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</si>
  <si>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</si>
  <si>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</si>
  <si>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</si>
  <si>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</si>
  <si>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</si>
  <si>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</si>
  <si>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</si>
  <si>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</si>
  <si>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</si>
  <si>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</si>
  <si>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</si>
  <si>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</si>
  <si>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</si>
  <si>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</si>
  <si>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</si>
  <si>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</si>
  <si>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</si>
  <si>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</si>
  <si>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</si>
  <si>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</si>
  <si>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</si>
  <si>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</si>
  <si>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</si>
  <si>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</si>
  <si>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</si>
  <si>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</si>
  <si>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</si>
  <si>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</si>
  <si>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</si>
  <si>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</si>
  <si>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</si>
  <si>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</si>
  <si>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</si>
  <si>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</si>
  <si>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</si>
  <si>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</si>
  <si>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</si>
  <si>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</si>
  <si>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</si>
  <si>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</si>
  <si>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</si>
  <si>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</si>
  <si>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</si>
  <si>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</si>
  <si>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</si>
  <si>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</si>
  <si>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</si>
  <si>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</si>
  <si>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</si>
  <si>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</si>
  <si>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</si>
  <si>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</si>
  <si>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</si>
  <si>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</si>
  <si>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</si>
  <si>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</si>
  <si>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</si>
  <si>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</si>
  <si>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</si>
  <si>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</si>
  <si>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</si>
  <si>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</si>
  <si>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</si>
  <si>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</si>
  <si>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</si>
  <si>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</si>
  <si>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</si>
  <si>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</si>
  <si>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</si>
  <si>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</si>
  <si>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</si>
  <si>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</si>
  <si>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</si>
  <si>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</si>
  <si>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</si>
  <si>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</si>
  <si>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</si>
  <si>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</si>
  <si>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</si>
  <si>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</si>
  <si>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</si>
  <si>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</si>
  <si>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</si>
  <si>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</si>
  <si>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</si>
  <si>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</si>
  <si>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</si>
  <si>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</si>
  <si>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</si>
  <si>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</si>
  <si>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</si>
  <si>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</si>
  <si>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</si>
  <si>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</si>
  <si>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</si>
  <si>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</si>
  <si>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</si>
  <si>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</si>
  <si>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</si>
  <si>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</si>
  <si>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</si>
  <si>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</si>
  <si>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</si>
  <si>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</si>
  <si>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</si>
  <si>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</si>
  <si>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</si>
  <si>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</si>
  <si>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</si>
  <si>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</si>
  <si>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</si>
  <si>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</si>
  <si>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</si>
  <si>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</si>
  <si>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</si>
  <si>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</si>
  <si>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</si>
  <si>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</si>
  <si>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</si>
  <si>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</si>
  <si>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</si>
  <si>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</si>
  <si>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</si>
  <si>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</si>
  <si>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</si>
  <si>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</si>
  <si>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</si>
  <si>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</si>
  <si>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</si>
  <si>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</si>
  <si>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</si>
  <si>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</si>
  <si>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</si>
  <si>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</si>
  <si>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</si>
  <si>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</si>
  <si>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</si>
  <si>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</si>
  <si>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</si>
  <si>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</si>
  <si>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</si>
  <si>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</si>
  <si>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</si>
  <si>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</si>
  <si>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</si>
  <si>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</si>
  <si>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</si>
  <si>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</si>
  <si>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</si>
  <si>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</si>
  <si>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</si>
  <si>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</si>
  <si>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</si>
  <si>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</si>
  <si>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</si>
  <si>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</si>
  <si>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</si>
  <si>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</si>
  <si>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</si>
  <si>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</si>
  <si>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</si>
  <si>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</si>
  <si>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</si>
  <si>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</si>
  <si>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</si>
  <si>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</si>
  <si>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</si>
  <si>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</si>
  <si>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</si>
  <si>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</si>
  <si>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</si>
  <si>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</si>
  <si>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</si>
  <si>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</si>
  <si>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</si>
  <si>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</si>
  <si>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</si>
  <si>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</si>
  <si>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</si>
  <si>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</si>
  <si>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</si>
  <si>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</si>
  <si>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</si>
  <si>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</si>
  <si>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</si>
  <si>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</si>
  <si>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</si>
  <si>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</si>
  <si>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</si>
  <si>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</si>
  <si>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</si>
  <si>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</si>
  <si>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</si>
  <si>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</si>
  <si>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</si>
  <si>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</si>
  <si>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</si>
  <si>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</si>
  <si>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</si>
  <si>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</si>
  <si>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</si>
  <si>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</si>
  <si>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</si>
  <si>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</si>
  <si>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</si>
  <si>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</si>
  <si>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</si>
  <si>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</si>
  <si>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</si>
  <si>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</si>
  <si>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</si>
  <si>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</si>
  <si>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</si>
  <si>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</si>
  <si>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</si>
  <si>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</si>
  <si>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</si>
  <si>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</si>
  <si>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</si>
  <si>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</si>
  <si>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</si>
  <si>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</si>
  <si>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</si>
  <si>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</si>
  <si>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</si>
  <si>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</si>
  <si>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</si>
  <si>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</si>
  <si>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</si>
  <si>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</si>
  <si>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</si>
  <si>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</si>
  <si>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</si>
  <si>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</si>
  <si>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</si>
  <si>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</si>
  <si>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</si>
  <si>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</si>
  <si>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</si>
  <si>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</si>
  <si>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</si>
  <si>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</si>
  <si>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</si>
  <si>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</si>
  <si>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</si>
  <si>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</si>
  <si>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</si>
  <si>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</si>
  <si>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</si>
  <si>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</si>
  <si>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</si>
  <si>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</si>
  <si>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</si>
  <si>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</si>
  <si>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</si>
  <si>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</si>
  <si>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</si>
  <si>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</si>
  <si>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</si>
  <si>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</si>
  <si>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</si>
  <si>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</si>
  <si>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</si>
  <si>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</si>
  <si>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</si>
  <si>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</si>
  <si>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</si>
  <si>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</si>
  <si>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</si>
  <si>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</si>
  <si>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</si>
  <si>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</si>
  <si>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</si>
  <si>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</si>
  <si>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</si>
  <si>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</si>
  <si>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</si>
  <si>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</si>
  <si>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</si>
  <si>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</si>
  <si>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</si>
  <si>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</si>
  <si>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</si>
  <si>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</si>
  <si>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</si>
  <si>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</si>
  <si>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</si>
  <si>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</si>
  <si>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</si>
  <si>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</si>
  <si>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</si>
  <si>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</si>
  <si>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</si>
  <si>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</si>
  <si>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</si>
  <si>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</si>
  <si>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</si>
  <si>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</si>
  <si>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</si>
  <si>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</si>
  <si>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</si>
  <si>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</si>
  <si>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</si>
  <si>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</si>
  <si>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</si>
  <si>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</si>
  <si>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</si>
  <si>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</si>
  <si>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</si>
  <si>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</si>
  <si>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</si>
  <si>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</si>
  <si>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</si>
  <si>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</si>
  <si>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</si>
  <si>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</si>
  <si>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</si>
  <si>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</si>
  <si>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</si>
  <si>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</si>
  <si>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</si>
  <si>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</si>
  <si>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</si>
  <si>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</si>
  <si>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</si>
  <si>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</si>
  <si>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</si>
  <si>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</si>
  <si>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</si>
  <si>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</si>
  <si>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</si>
  <si>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</si>
  <si>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</si>
  <si>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</si>
  <si>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</si>
  <si>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</si>
  <si>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</si>
  <si>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</si>
  <si>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</si>
  <si>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</si>
  <si>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</si>
  <si>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</si>
  <si>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</si>
  <si>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</si>
  <si>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</si>
  <si>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</si>
  <si>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</si>
  <si>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</si>
  <si>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</si>
  <si>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</si>
  <si>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</si>
  <si>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</si>
  <si>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</si>
  <si>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</si>
  <si>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</si>
  <si>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</si>
  <si>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</si>
  <si>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</si>
  <si>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</si>
  <si>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</si>
  <si>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</si>
  <si>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</si>
  <si>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</si>
  <si>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</si>
  <si>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</si>
  <si>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</si>
  <si>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</si>
  <si>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</si>
  <si>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</si>
  <si>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</si>
  <si>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</si>
  <si>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</si>
  <si>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</si>
  <si>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</si>
  <si>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</si>
  <si>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</si>
  <si>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</si>
  <si>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</si>
  <si>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</si>
  <si>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</si>
  <si>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</si>
  <si>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</si>
  <si>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</si>
  <si>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</si>
  <si>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</si>
  <si>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</si>
  <si>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</si>
  <si>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</si>
  <si>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</si>
  <si>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</si>
  <si>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</si>
  <si>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</si>
  <si>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</si>
  <si>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</si>
  <si>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</si>
  <si>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</si>
  <si>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</si>
  <si>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</si>
  <si>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</si>
  <si>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</si>
  <si>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</si>
  <si>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</si>
  <si>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</si>
  <si>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</si>
  <si>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</si>
  <si>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</si>
  <si>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</si>
  <si>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</si>
  <si>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</si>
  <si>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</si>
  <si>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</si>
  <si>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</si>
  <si>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</si>
  <si>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</si>
  <si>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</si>
  <si>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</si>
  <si>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</si>
  <si>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</si>
  <si>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</si>
  <si>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</si>
  <si>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</si>
  <si>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</si>
  <si>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</si>
  <si>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</si>
  <si>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</si>
  <si>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</si>
  <si>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</si>
  <si>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</si>
  <si>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</si>
  <si>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</si>
  <si>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</si>
  <si>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</si>
  <si>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</si>
  <si>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</si>
  <si>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</si>
  <si>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</si>
  <si>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</si>
  <si>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</si>
  <si>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</si>
  <si>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</si>
  <si>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</si>
  <si>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</si>
  <si>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</si>
  <si>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</si>
  <si>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</si>
  <si>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</si>
  <si>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</si>
  <si>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</si>
  <si>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</si>
  <si>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</si>
  <si>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</si>
  <si>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</si>
  <si>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</si>
  <si>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</si>
  <si>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</si>
  <si>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</si>
  <si>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</si>
  <si>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</si>
  <si>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</si>
  <si>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</si>
  <si>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</si>
  <si>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</si>
  <si>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</si>
  <si>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</si>
  <si>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</si>
  <si>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</si>
  <si>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</si>
  <si>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</si>
  <si>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</si>
  <si>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</si>
  <si>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</si>
  <si>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</si>
  <si>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</si>
  <si>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</si>
  <si>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</si>
  <si>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</si>
  <si>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</si>
  <si>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</si>
  <si>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</si>
  <si>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</si>
  <si>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</si>
  <si>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</si>
  <si>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</si>
  <si>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</si>
  <si>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</si>
  <si>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</si>
  <si>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</si>
  <si>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</si>
  <si>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</si>
  <si>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</si>
  <si>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</si>
  <si>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</si>
  <si>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</si>
  <si>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</si>
  <si>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</si>
  <si>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</si>
  <si>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</si>
  <si>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</si>
  <si>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</si>
  <si>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</si>
  <si>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</si>
  <si>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</si>
  <si>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</si>
  <si>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</si>
  <si>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</si>
  <si>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</si>
  <si>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</si>
  <si>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</si>
  <si>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</si>
  <si>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</si>
  <si>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</si>
  <si>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</si>
  <si>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</si>
  <si>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</si>
  <si>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</si>
  <si>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</si>
  <si>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</si>
  <si>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</si>
  <si>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</si>
  <si>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</si>
  <si>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</si>
  <si>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</si>
  <si>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</si>
  <si>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</si>
  <si>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</si>
  <si>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</si>
  <si>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</si>
  <si>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</si>
  <si>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</si>
  <si>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</si>
  <si>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</si>
  <si>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</si>
  <si>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</si>
  <si>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</si>
  <si>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</si>
  <si>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</si>
  <si>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</si>
  <si>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</si>
  <si>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</si>
  <si>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</si>
  <si>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</si>
  <si>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</si>
  <si>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</si>
  <si>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</si>
  <si>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</si>
  <si>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</si>
  <si>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</si>
  <si>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</si>
  <si>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</si>
  <si>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</si>
  <si>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</si>
  <si>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</si>
  <si>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</si>
  <si>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</si>
  <si>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</si>
  <si>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</si>
  <si>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</si>
  <si>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</si>
  <si>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</si>
  <si>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</si>
  <si>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</si>
  <si>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</si>
  <si>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</si>
  <si>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</si>
  <si>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</si>
  <si>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</si>
  <si>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</si>
  <si>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</si>
  <si>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</si>
  <si>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</si>
  <si>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</si>
  <si>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</si>
  <si>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</si>
  <si>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</si>
  <si>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</si>
  <si>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</si>
  <si>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</si>
  <si>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</si>
  <si>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</si>
  <si>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</si>
  <si>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</si>
  <si>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</si>
  <si>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</si>
  <si>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</si>
  <si>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</si>
  <si>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</si>
  <si>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</si>
  <si>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</si>
  <si>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</si>
  <si>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</si>
  <si>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</si>
  <si>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</si>
  <si>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</si>
  <si>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</si>
  <si>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</si>
  <si>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</si>
  <si>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</si>
  <si>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</si>
  <si>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</si>
  <si>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</si>
  <si>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</si>
  <si>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</si>
  <si>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</si>
  <si>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</si>
  <si>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</si>
  <si>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</si>
  <si>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</si>
  <si>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</si>
  <si>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</si>
  <si>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</si>
  <si>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</si>
  <si>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</si>
  <si>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</si>
  <si>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</si>
  <si>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</si>
  <si>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</si>
  <si>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</si>
  <si>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</si>
  <si>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</si>
  <si>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</si>
  <si>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</si>
  <si>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</si>
  <si>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</si>
  <si>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</si>
  <si>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</si>
  <si>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</si>
  <si>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</si>
  <si>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</si>
  <si>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</si>
  <si>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</si>
  <si>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</si>
  <si>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</si>
  <si>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</si>
  <si>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</si>
  <si>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</si>
  <si>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</si>
  <si>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</si>
  <si>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</si>
  <si>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</si>
  <si>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</si>
  <si>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</si>
  <si>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</si>
  <si>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</si>
  <si>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</si>
  <si>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</si>
  <si>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</si>
  <si>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</si>
  <si>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</si>
  <si>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</si>
  <si>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</si>
  <si>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</si>
  <si>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</si>
  <si>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</si>
  <si>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</si>
  <si>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</si>
  <si>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</si>
  <si>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</si>
  <si>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</si>
  <si>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</si>
  <si>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</si>
  <si>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</si>
  <si>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</si>
  <si>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</si>
  <si>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</si>
  <si>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</si>
  <si>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</si>
  <si>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</si>
  <si>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</si>
  <si>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</si>
  <si>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</si>
  <si>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</si>
  <si>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</si>
  <si>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</si>
  <si>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</si>
  <si>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</si>
  <si>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</si>
  <si>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</si>
  <si>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</si>
  <si>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</si>
  <si>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</si>
  <si>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</si>
  <si>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</si>
  <si>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</si>
  <si>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</si>
  <si>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</si>
  <si>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</si>
  <si>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</si>
  <si>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</si>
  <si>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</si>
  <si>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</si>
  <si>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</si>
  <si>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</si>
  <si>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</si>
  <si>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</si>
  <si>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</si>
  <si>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</si>
  <si>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</si>
  <si>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</si>
  <si>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</si>
  <si>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</si>
  <si>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</si>
  <si>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</si>
  <si>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</si>
  <si>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</si>
  <si>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</si>
  <si>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</si>
  <si>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</si>
  <si>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</si>
  <si>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</si>
  <si>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</si>
  <si>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</si>
  <si>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</si>
  <si>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</si>
  <si>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</si>
  <si>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</si>
  <si>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</si>
  <si>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</si>
  <si>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</si>
  <si>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</si>
  <si>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</si>
  <si>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</si>
  <si>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</si>
  <si>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</si>
  <si>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</si>
  <si>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</si>
  <si>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</si>
  <si>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</si>
  <si>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</si>
  <si>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</si>
  <si>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</si>
  <si>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</si>
  <si>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</si>
  <si>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</si>
  <si>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</si>
  <si>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</si>
  <si>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</si>
  <si>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</si>
  <si>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</si>
  <si>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</si>
  <si>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</si>
  <si>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</si>
  <si>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</si>
  <si>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</si>
  <si>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</si>
  <si>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</si>
  <si>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</si>
  <si>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</si>
  <si>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</si>
  <si>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</si>
  <si>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</si>
  <si>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</si>
  <si>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</si>
  <si>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</si>
  <si>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</si>
  <si>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</si>
  <si>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</si>
  <si>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</si>
  <si>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</si>
  <si>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</si>
  <si>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</si>
  <si>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</si>
  <si>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</si>
  <si>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</si>
  <si>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</si>
  <si>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</si>
  <si>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</si>
  <si>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</si>
  <si>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</si>
  <si>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</si>
  <si>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</si>
  <si>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</si>
  <si>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</si>
  <si>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</si>
  <si>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</si>
  <si>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</si>
  <si>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</si>
  <si>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</si>
  <si>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</si>
  <si>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</si>
  <si>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</si>
  <si>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</si>
  <si>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</si>
  <si>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</si>
  <si>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</si>
  <si>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</si>
  <si>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</si>
  <si>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</si>
  <si>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</si>
  <si>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</si>
  <si>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</si>
  <si>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</si>
  <si>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</si>
  <si>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</si>
  <si>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</si>
  <si>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</si>
  <si>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</si>
  <si>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</si>
  <si>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</si>
  <si>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</si>
  <si>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</si>
  <si>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</si>
  <si>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</si>
  <si>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</si>
  <si>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</si>
  <si>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</si>
  <si>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</si>
  <si>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</si>
  <si>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</si>
  <si>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</si>
  <si>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</si>
  <si>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</si>
  <si>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</si>
  <si>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</si>
  <si>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</si>
  <si>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</si>
  <si>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</si>
  <si>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</si>
  <si>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</si>
  <si>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</si>
  <si>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</si>
  <si>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</si>
  <si>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</si>
  <si>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</si>
  <si>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</si>
  <si>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</si>
  <si>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</si>
  <si>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</si>
  <si>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</si>
  <si>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</si>
  <si>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</si>
  <si>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</si>
  <si>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</si>
  <si>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</si>
  <si>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</si>
  <si>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</si>
  <si>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</si>
  <si>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</si>
  <si>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</si>
  <si>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</si>
  <si>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</si>
  <si>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</si>
  <si>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</si>
  <si>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</si>
  <si>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</si>
  <si>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</si>
  <si>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</si>
  <si>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</si>
  <si>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</si>
  <si>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</si>
  <si>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</si>
  <si>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</si>
  <si>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</si>
  <si>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</si>
  <si>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</si>
  <si>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</si>
  <si>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</si>
  <si>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</si>
  <si>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</si>
  <si>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</si>
  <si>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</si>
  <si>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</si>
  <si>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</si>
  <si>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</si>
  <si>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</si>
  <si>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</si>
  <si>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</si>
  <si>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</si>
  <si>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</si>
  <si>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</si>
  <si>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</si>
  <si>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</si>
  <si>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</si>
  <si>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</si>
  <si>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</si>
  <si>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</si>
  <si>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</si>
  <si>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</si>
  <si>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</si>
  <si>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</si>
  <si>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</si>
  <si>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</si>
  <si>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</si>
  <si>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</si>
  <si>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</si>
  <si>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</si>
  <si>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</si>
  <si>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</si>
  <si>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</si>
  <si>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</si>
  <si>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</si>
  <si>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</si>
  <si>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</si>
  <si>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</si>
  <si>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</si>
  <si>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</si>
  <si>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</si>
  <si>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</si>
  <si>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</si>
  <si>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</si>
  <si>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</si>
  <si>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</si>
  <si>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</si>
  <si>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</si>
  <si>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</si>
  <si>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</si>
  <si>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</si>
  <si>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</si>
  <si>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</si>
  <si>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</si>
  <si>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</si>
  <si>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</si>
  <si>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</si>
  <si>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</si>
  <si>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</si>
  <si>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</si>
  <si>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</si>
  <si>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</si>
  <si>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</si>
  <si>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</si>
  <si>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</si>
  <si>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</si>
  <si>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</si>
  <si>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</si>
  <si>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</si>
  <si>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</si>
  <si>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</si>
  <si>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</si>
  <si>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</si>
  <si>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</si>
  <si>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</si>
  <si>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</si>
  <si>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</si>
  <si>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</si>
  <si>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</si>
  <si>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</si>
  <si>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</si>
  <si>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</si>
  <si>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</si>
  <si>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</si>
  <si>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</si>
  <si>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</si>
  <si>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</si>
  <si>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</si>
  <si>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</si>
  <si>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</si>
  <si>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</si>
  <si>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</si>
  <si>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</si>
  <si>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</si>
  <si>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</si>
  <si>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</si>
  <si>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</si>
  <si>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</si>
  <si>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</si>
  <si>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</si>
  <si>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</si>
  <si>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</si>
  <si>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</si>
  <si>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</si>
  <si>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</si>
  <si>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</si>
  <si>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</si>
  <si>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</si>
  <si>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</si>
  <si>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</si>
  <si>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</si>
  <si>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</si>
  <si>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</si>
  <si>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</si>
  <si>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</si>
  <si>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</si>
  <si>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</si>
  <si>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</si>
  <si>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</si>
  <si>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</si>
  <si>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</si>
  <si>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</si>
  <si>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</si>
  <si>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</si>
  <si>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</si>
  <si>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</si>
  <si>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</si>
  <si>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</si>
  <si>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</si>
  <si>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</si>
  <si>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</si>
  <si>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</si>
  <si>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</si>
  <si>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</si>
  <si>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</si>
  <si>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</si>
  <si>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</si>
  <si>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</si>
  <si>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</si>
  <si>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</si>
  <si>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</si>
  <si>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</si>
  <si>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</si>
  <si>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</si>
  <si>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</si>
  <si>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</si>
  <si>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</si>
  <si>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</si>
  <si>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</si>
  <si>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</si>
  <si>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</si>
  <si>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</si>
  <si>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</si>
  <si>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</si>
  <si>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</si>
  <si>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</si>
  <si>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</si>
  <si>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</si>
  <si>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</si>
  <si>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</si>
  <si>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</si>
  <si>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</si>
  <si>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</si>
  <si>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</si>
  <si>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</si>
  <si>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</si>
  <si>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</si>
  <si>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</si>
  <si>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</si>
  <si>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</si>
  <si>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</si>
  <si>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</si>
  <si>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</si>
  <si>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</si>
  <si>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</si>
  <si>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</si>
  <si>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</si>
  <si>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</si>
  <si>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</si>
  <si>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</si>
  <si>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</si>
  <si>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</si>
  <si>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</si>
  <si>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</si>
  <si>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</si>
  <si>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</si>
  <si>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</si>
  <si>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</si>
  <si>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</si>
  <si>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</si>
  <si>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</si>
  <si>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</si>
  <si>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</si>
  <si>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</si>
  <si>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</si>
  <si>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</si>
  <si>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</si>
  <si>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</si>
  <si>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</si>
  <si>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</si>
  <si>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</si>
  <si>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</si>
  <si>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</si>
  <si>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</si>
  <si>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</si>
  <si>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</si>
  <si>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</si>
  <si>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</si>
  <si>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</si>
  <si>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</si>
  <si>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</si>
  <si>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</si>
  <si>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</si>
  <si>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</si>
  <si>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</si>
  <si>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</si>
  <si>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</si>
  <si>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</si>
  <si>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</si>
  <si>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</si>
  <si>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</si>
  <si>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</si>
  <si>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</si>
  <si>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</si>
  <si>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</si>
  <si>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</si>
  <si>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</si>
  <si>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</si>
  <si>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</si>
  <si>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</si>
  <si>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</si>
  <si>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</si>
  <si>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</si>
  <si>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</si>
  <si>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</si>
  <si>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</si>
  <si>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</si>
  <si>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</si>
  <si>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</si>
  <si>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</si>
  <si>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</si>
  <si>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</si>
  <si>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</si>
  <si>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</si>
  <si>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</si>
  <si>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</si>
  <si>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</si>
  <si>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</si>
  <si>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</si>
  <si>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</si>
  <si>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</si>
  <si>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</si>
  <si>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</si>
  <si>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</si>
  <si>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</si>
  <si>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</si>
  <si>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</si>
  <si>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</si>
  <si>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</si>
  <si>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</si>
  <si>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</si>
  <si>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</si>
  <si>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</si>
  <si>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</si>
  <si>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</si>
  <si>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</si>
  <si>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</si>
  <si>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</si>
  <si>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</si>
  <si>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</si>
  <si>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</si>
  <si>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</si>
  <si>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</si>
  <si>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</si>
  <si>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</si>
  <si>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</si>
  <si>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</si>
  <si>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</si>
  <si>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</si>
  <si>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</si>
  <si>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</si>
  <si>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</si>
  <si>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</si>
  <si>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</si>
  <si>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</si>
  <si>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</si>
  <si>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</si>
  <si>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</si>
  <si>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</si>
  <si>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</si>
  <si>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</si>
  <si>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</si>
  <si>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</si>
  <si>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</si>
  <si>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</si>
  <si>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</si>
  <si>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</si>
  <si>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</si>
  <si>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</si>
  <si>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</si>
  <si>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</si>
  <si>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</si>
  <si>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</si>
  <si>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</si>
  <si>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</si>
  <si>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</si>
  <si>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</si>
  <si>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</si>
  <si>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</si>
  <si>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</si>
  <si>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</si>
  <si>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</si>
  <si>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</si>
  <si>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</si>
  <si>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</si>
  <si>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</si>
  <si>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</si>
  <si>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</si>
  <si>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</si>
  <si>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</si>
  <si>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</si>
  <si>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</si>
  <si>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</si>
  <si>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</si>
  <si>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</si>
  <si>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</si>
  <si>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</si>
  <si>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</si>
  <si>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</si>
  <si>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</si>
  <si>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</si>
  <si>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</si>
  <si>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</si>
  <si>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</si>
  <si>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</si>
  <si>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</si>
  <si>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</si>
  <si>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</si>
  <si>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</si>
  <si>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</si>
  <si>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</si>
  <si>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</si>
  <si>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</si>
  <si>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</si>
  <si>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</si>
  <si>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</si>
  <si>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</si>
  <si>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</si>
  <si>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</si>
  <si>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</si>
  <si>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</si>
  <si>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</si>
  <si>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</si>
  <si>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</si>
  <si>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</si>
  <si>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</si>
  <si>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</si>
  <si>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</si>
  <si>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</si>
  <si>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</si>
  <si>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</si>
  <si>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</si>
  <si>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</si>
  <si>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</si>
  <si>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</si>
  <si>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</si>
  <si>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</si>
  <si>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</si>
  <si>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</si>
  <si>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</si>
  <si>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</si>
  <si>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</si>
  <si>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</si>
  <si>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</si>
  <si>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</si>
  <si>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</si>
  <si>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</si>
  <si>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</si>
  <si>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</si>
  <si>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</si>
  <si>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</si>
  <si>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</si>
  <si>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</si>
  <si>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</si>
  <si>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</si>
  <si>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</si>
  <si>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</si>
  <si>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</si>
  <si>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</si>
  <si>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</si>
  <si>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</si>
  <si>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</si>
  <si>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</si>
  <si>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</si>
  <si>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</si>
  <si>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</si>
  <si>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</si>
  <si>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</si>
  <si>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</si>
  <si>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</si>
  <si>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</si>
  <si>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</si>
  <si>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</si>
  <si>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</si>
  <si>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</si>
  <si>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</si>
  <si>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</si>
  <si>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</si>
  <si>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</si>
  <si>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</si>
  <si>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</si>
  <si>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</si>
  <si>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</si>
  <si>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</si>
  <si>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</si>
  <si>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</si>
  <si>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</si>
  <si>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</si>
  <si>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</si>
  <si>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</si>
  <si>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</si>
  <si>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</si>
  <si>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</si>
  <si>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</si>
  <si>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</si>
  <si>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</si>
  <si>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</si>
  <si>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</si>
  <si>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</si>
  <si>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</si>
  <si>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</si>
  <si>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</si>
  <si>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</si>
  <si>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</si>
  <si>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</si>
  <si>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</si>
  <si>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</si>
  <si>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</si>
  <si>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</si>
  <si>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</si>
  <si>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</si>
  <si>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</si>
  <si>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</si>
  <si>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</si>
  <si>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</si>
  <si>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</si>
  <si>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</si>
  <si>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</si>
  <si>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</si>
  <si>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</si>
  <si>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</si>
  <si>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</si>
  <si>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</si>
  <si>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</si>
  <si>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</si>
  <si>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</si>
  <si>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</si>
  <si>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</si>
  <si>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</si>
  <si>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</si>
  <si>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</si>
  <si>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</si>
  <si>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</si>
  <si>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</si>
  <si>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</si>
  <si>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</si>
  <si>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</si>
  <si>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</si>
  <si>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</si>
  <si>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</si>
  <si>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</si>
  <si>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</si>
  <si>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</si>
  <si>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</si>
  <si>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</si>
  <si>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</si>
  <si>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</si>
  <si>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</si>
  <si>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</si>
  <si>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</si>
  <si>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</si>
  <si>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</si>
  <si>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</si>
  <si>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</si>
  <si>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</si>
  <si>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</si>
  <si>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</si>
  <si>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</si>
  <si>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</si>
  <si>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</si>
  <si>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</si>
  <si>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</si>
  <si>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</si>
  <si>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</si>
  <si>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</si>
  <si>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</si>
  <si>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</si>
  <si>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</si>
  <si>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</si>
  <si>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</si>
  <si>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</si>
  <si>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</si>
  <si>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</si>
  <si>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</si>
  <si>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</si>
  <si>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</si>
  <si>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</si>
  <si>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</si>
  <si>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</si>
  <si>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</si>
  <si>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</si>
  <si>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</si>
  <si>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</si>
  <si>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</si>
  <si>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</si>
  <si>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</si>
  <si>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</si>
  <si>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</si>
  <si>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</si>
  <si>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</si>
  <si>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</si>
  <si>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</si>
  <si>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</si>
  <si>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</si>
  <si>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</si>
  <si>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</si>
  <si>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</si>
  <si>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</si>
  <si>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</si>
  <si>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</si>
  <si>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</si>
  <si>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</si>
  <si>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</si>
  <si>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</si>
  <si>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</si>
  <si>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</si>
  <si>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</si>
  <si>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</si>
  <si>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</si>
  <si>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</si>
  <si>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</si>
  <si>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</si>
  <si>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</si>
  <si>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</si>
  <si>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</si>
  <si>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</si>
  <si>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</si>
  <si>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</si>
  <si>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</si>
  <si>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</si>
  <si>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</si>
  <si>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</si>
  <si>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</si>
  <si>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</si>
  <si>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</si>
  <si>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</si>
  <si>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</si>
  <si>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</si>
  <si>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</si>
  <si>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</si>
  <si>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</si>
  <si>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</si>
  <si>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</si>
  <si>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</si>
  <si>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</si>
  <si>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</si>
  <si>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</si>
  <si>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</si>
  <si>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</si>
  <si>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</si>
  <si>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</si>
  <si>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</si>
  <si>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</si>
  <si>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</si>
  <si>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</si>
  <si>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</si>
  <si>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</si>
  <si>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</si>
  <si>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</si>
  <si>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</si>
  <si>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</si>
  <si>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</si>
  <si>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</si>
  <si>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</si>
  <si>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</si>
  <si>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</si>
  <si>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</si>
  <si>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</si>
  <si>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</si>
  <si>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</si>
  <si>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</si>
  <si>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</si>
  <si>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</si>
  <si>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</si>
  <si>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</si>
  <si>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</si>
  <si>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</si>
  <si>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</si>
  <si>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</si>
  <si>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</si>
  <si>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</si>
  <si>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</si>
  <si>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</si>
  <si>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</si>
  <si>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</si>
  <si>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</si>
  <si>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</si>
  <si>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</si>
  <si>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</si>
  <si>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</si>
  <si>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</si>
  <si>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</si>
  <si>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</si>
  <si>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</si>
  <si>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</si>
  <si>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</si>
  <si>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</si>
  <si>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</si>
  <si>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</si>
  <si>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</si>
  <si>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</si>
  <si>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</si>
  <si>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</si>
  <si>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</si>
  <si>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</si>
  <si>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</si>
  <si>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</si>
  <si>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</si>
  <si>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</si>
  <si>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</si>
  <si>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</si>
  <si>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</si>
  <si>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</si>
  <si>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</si>
  <si>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</si>
  <si>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</si>
  <si>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</si>
  <si>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</si>
  <si>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</si>
  <si>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</si>
  <si>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</si>
  <si>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</si>
  <si>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</si>
  <si>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</si>
  <si>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</si>
  <si>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</si>
  <si>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</si>
  <si>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</si>
  <si>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</si>
  <si>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</si>
  <si>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</si>
  <si>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</si>
  <si>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</si>
  <si>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</si>
  <si>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</si>
  <si>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</si>
  <si>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</si>
  <si>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</si>
  <si>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</si>
  <si>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</si>
  <si>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</si>
  <si>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</si>
  <si>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</si>
  <si>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</si>
  <si>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</si>
  <si>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</si>
  <si>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</si>
  <si>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</si>
  <si>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</si>
  <si>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</si>
  <si>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</si>
  <si>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</si>
  <si>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</si>
  <si>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</si>
  <si>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</si>
  <si>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</si>
  <si>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</si>
  <si>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</si>
  <si>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</si>
  <si>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</si>
  <si>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</si>
  <si>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</si>
  <si>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</si>
  <si>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</si>
  <si>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</si>
  <si>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</si>
  <si>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</si>
  <si>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</si>
  <si>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</si>
  <si>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</si>
  <si>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</si>
  <si>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</si>
  <si>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</si>
  <si>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</si>
  <si>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</si>
  <si>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</si>
  <si>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</si>
  <si>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</si>
  <si>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</si>
  <si>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</si>
  <si>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</si>
  <si>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</si>
  <si>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</si>
  <si>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</si>
  <si>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</si>
  <si>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</si>
  <si>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</si>
  <si>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</si>
  <si>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</si>
  <si>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</si>
  <si>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</si>
  <si>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</si>
  <si>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</si>
  <si>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</si>
  <si>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</si>
  <si>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</si>
  <si>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</si>
  <si>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</si>
  <si>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</si>
  <si>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</si>
  <si>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</si>
  <si>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</si>
  <si>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</si>
  <si>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</si>
  <si>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</si>
  <si>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</si>
  <si>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</si>
  <si>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</si>
  <si>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</si>
  <si>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</si>
  <si>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</si>
  <si>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</si>
  <si>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</si>
  <si>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</si>
  <si>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</si>
  <si>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</si>
  <si>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</si>
  <si>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</si>
  <si>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</si>
  <si>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</si>
  <si>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</si>
  <si>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</si>
  <si>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</si>
  <si>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</si>
  <si>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</si>
  <si>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</si>
  <si>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</si>
  <si>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</si>
  <si>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</si>
  <si>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</si>
  <si>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</si>
  <si>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</si>
  <si>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</si>
  <si>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</si>
  <si>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</si>
  <si>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</si>
  <si>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</si>
  <si>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</si>
  <si>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</si>
  <si>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</si>
  <si>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</si>
  <si>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</si>
  <si>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</si>
  <si>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</si>
  <si>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</si>
  <si>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</si>
  <si>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</si>
  <si>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</si>
  <si>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</si>
  <si>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</si>
  <si>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</si>
  <si>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</si>
  <si>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</si>
  <si>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</si>
  <si>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</si>
  <si>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</si>
  <si>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</si>
  <si>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</si>
  <si>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</si>
  <si>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</si>
  <si>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</si>
  <si>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</si>
  <si>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</si>
  <si>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</si>
  <si>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</si>
  <si>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</si>
  <si>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</si>
  <si>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</si>
  <si>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</si>
  <si>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</si>
  <si>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</si>
  <si>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</si>
  <si>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</si>
  <si>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</si>
  <si>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</si>
  <si>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</si>
  <si>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</si>
  <si>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</si>
  <si>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</si>
  <si>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</si>
  <si>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</si>
  <si>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</si>
  <si>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</si>
  <si>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</si>
  <si>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</si>
  <si>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</si>
  <si>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</si>
  <si>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</si>
  <si>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</si>
  <si>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</si>
  <si>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</si>
  <si>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</si>
  <si>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</si>
  <si>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</si>
  <si>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</si>
  <si>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</si>
  <si>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</si>
  <si>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</si>
  <si>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</si>
  <si>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</si>
  <si>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</si>
  <si>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</si>
  <si>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</si>
  <si>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</si>
  <si>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</si>
  <si>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</si>
  <si>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</si>
  <si>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</si>
  <si>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</si>
  <si>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</si>
  <si>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</si>
  <si>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</si>
  <si>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</si>
  <si>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</si>
  <si>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</si>
  <si>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</si>
  <si>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</si>
  <si>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</si>
  <si>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</si>
  <si>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</si>
  <si>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</si>
  <si>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</si>
  <si>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</si>
  <si>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</si>
  <si>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</si>
  <si>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</si>
  <si>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</si>
  <si>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</si>
  <si>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</si>
  <si>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</si>
  <si>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</si>
  <si>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</si>
  <si>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</si>
  <si>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</si>
  <si>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</si>
  <si>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</si>
  <si>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</si>
  <si>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</si>
  <si>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</si>
  <si>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</si>
  <si>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</si>
  <si>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</si>
  <si>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</si>
  <si>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</si>
  <si>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</si>
  <si>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</si>
  <si>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</si>
  <si>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</si>
  <si>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</si>
  <si>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</si>
  <si>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</si>
  <si>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</si>
  <si>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</si>
  <si>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</si>
  <si>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</si>
  <si>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</si>
  <si>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</si>
  <si>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</si>
  <si>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</si>
  <si>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</si>
  <si>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</si>
  <si>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</si>
  <si>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</si>
  <si>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</si>
  <si>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</si>
  <si>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</si>
  <si>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</si>
  <si>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</si>
  <si>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</si>
  <si>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</si>
  <si>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</si>
  <si>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</si>
  <si>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</si>
  <si>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</si>
  <si>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</si>
  <si>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</si>
  <si>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</si>
  <si>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</si>
  <si>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</si>
  <si>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</si>
  <si>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</si>
  <si>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</si>
  <si>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</si>
  <si>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</si>
  <si>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</si>
  <si>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</si>
  <si>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</si>
  <si>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</si>
  <si>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</si>
  <si>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</si>
  <si>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</si>
  <si>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</si>
  <si>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</si>
  <si>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</si>
  <si>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</si>
  <si>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</si>
  <si>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</si>
  <si>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</si>
  <si>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</si>
  <si>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</si>
  <si>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</si>
  <si>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</si>
  <si>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</si>
  <si>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</si>
  <si>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</si>
  <si>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</si>
  <si>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</si>
  <si>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</si>
  <si>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</si>
  <si>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</si>
  <si>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</si>
  <si>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</si>
  <si>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</si>
  <si>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</si>
  <si>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</si>
  <si>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</si>
  <si>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</si>
  <si>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</si>
  <si>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</si>
  <si>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</si>
  <si>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</si>
  <si>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</si>
  <si>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</si>
  <si>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</si>
  <si>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</si>
  <si>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</si>
  <si>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</si>
  <si>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</si>
  <si>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</si>
  <si>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</si>
  <si>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</si>
  <si>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</si>
  <si>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</si>
  <si>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</si>
  <si>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</si>
  <si>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</si>
  <si>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</si>
  <si>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</si>
  <si>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</si>
  <si>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</si>
  <si>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</si>
  <si>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</si>
  <si>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</si>
  <si>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</si>
  <si>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</si>
  <si>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</si>
  <si>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</si>
  <si>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</si>
  <si>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</si>
  <si>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</si>
  <si>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</si>
  <si>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</si>
  <si>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</si>
  <si>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</si>
  <si>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</si>
  <si>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</si>
  <si>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</si>
  <si>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</si>
  <si>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</si>
  <si>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</si>
  <si>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</si>
  <si>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</si>
  <si>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</si>
  <si>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</si>
  <si>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</si>
  <si>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</si>
  <si>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</si>
  <si>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</si>
  <si>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</si>
  <si>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</si>
  <si>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</si>
  <si>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</si>
  <si>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</si>
  <si>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</si>
  <si>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</si>
  <si>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</si>
  <si>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</si>
  <si>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</si>
  <si>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</si>
  <si>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</si>
  <si>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</si>
  <si>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</si>
  <si>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</si>
  <si>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</si>
  <si>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</si>
  <si>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</si>
  <si>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</si>
  <si>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</si>
  <si>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</si>
  <si>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</si>
  <si>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</si>
  <si>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</si>
  <si>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</si>
  <si>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</si>
  <si>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</si>
  <si>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</si>
  <si>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</si>
  <si>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</si>
  <si>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</si>
  <si>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</si>
  <si>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</si>
  <si>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</si>
  <si>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</si>
  <si>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</si>
  <si>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</si>
  <si>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</si>
  <si>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</si>
  <si>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</si>
  <si>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</si>
  <si>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</si>
  <si>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</si>
  <si>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</si>
  <si>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</si>
  <si>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</si>
  <si>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</si>
  <si>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</si>
  <si>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</si>
  <si>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</si>
  <si>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</si>
  <si>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</si>
  <si>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</si>
  <si>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</si>
  <si>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</si>
  <si>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</si>
  <si>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</si>
  <si>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</si>
  <si>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</si>
  <si>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</si>
  <si>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</si>
  <si>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</si>
  <si>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</si>
  <si>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</si>
  <si>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</si>
  <si>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</si>
  <si>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</si>
  <si>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</si>
  <si>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</si>
  <si>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</si>
  <si>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</si>
  <si>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</si>
  <si>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</si>
  <si>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</si>
  <si>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</si>
  <si>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</si>
  <si>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</si>
  <si>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</si>
  <si>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</si>
  <si>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</si>
  <si>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</si>
  <si>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</si>
  <si>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</si>
  <si>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</si>
  <si>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</si>
  <si>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</si>
  <si>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</si>
  <si>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</si>
  <si>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</si>
  <si>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</si>
  <si>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</si>
  <si>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</si>
  <si>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</si>
  <si>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</si>
  <si>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</si>
  <si>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</si>
  <si>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</si>
  <si>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</si>
  <si>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</si>
  <si>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</si>
  <si>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</si>
  <si>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</si>
  <si>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</si>
  <si>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</si>
  <si>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</si>
  <si>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</si>
  <si>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</si>
  <si>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</si>
  <si>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</si>
  <si>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</si>
  <si>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</si>
  <si>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</si>
  <si>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</si>
  <si>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</si>
  <si>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</si>
  <si>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</si>
  <si>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</si>
  <si>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</si>
  <si>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</si>
  <si>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</si>
  <si>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</si>
  <si>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</si>
  <si>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</si>
  <si>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</si>
  <si>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</si>
  <si>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</si>
  <si>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</si>
  <si>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</si>
  <si>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</si>
  <si>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</si>
  <si>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</si>
  <si>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</si>
  <si>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</si>
  <si>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</si>
  <si>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</si>
  <si>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</si>
  <si>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</si>
  <si>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</si>
  <si>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</si>
  <si>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</si>
  <si>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</si>
  <si>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</si>
  <si>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</si>
  <si>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</si>
  <si>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</si>
  <si>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</si>
  <si>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</si>
  <si>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</si>
  <si>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</si>
  <si>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</si>
  <si>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</si>
  <si>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</si>
  <si>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</si>
  <si>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</si>
  <si>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</si>
  <si>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</si>
  <si>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</si>
  <si>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</si>
  <si>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</si>
  <si>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</si>
  <si>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</si>
  <si>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</si>
  <si>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</si>
  <si>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</si>
  <si>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</si>
  <si>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</si>
  <si>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</si>
  <si>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</si>
  <si>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</si>
  <si>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</si>
  <si>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</si>
  <si>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</si>
  <si>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</si>
  <si>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</si>
  <si>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</si>
  <si>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</si>
  <si>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</si>
  <si>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</si>
  <si>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</si>
  <si>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</si>
  <si>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</si>
  <si>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</si>
  <si>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</si>
  <si>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</si>
  <si>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</si>
  <si>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</si>
  <si>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</si>
  <si>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</si>
  <si>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</si>
  <si>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</si>
  <si>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</si>
  <si>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</si>
  <si>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</si>
  <si>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</si>
  <si>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</si>
  <si>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</si>
  <si>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</si>
  <si>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</si>
  <si>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</si>
  <si>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</si>
  <si>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</si>
  <si>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</si>
  <si>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</si>
  <si>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</si>
  <si>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</si>
  <si>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</si>
  <si>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</si>
  <si>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</si>
  <si>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</si>
  <si>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</si>
  <si>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</si>
  <si>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</si>
  <si>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</si>
  <si>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</si>
  <si>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</si>
  <si>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</si>
  <si>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</si>
  <si>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</si>
  <si>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</si>
  <si>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</si>
  <si>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</si>
  <si>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</si>
  <si>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</si>
  <si>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</si>
  <si>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</si>
  <si>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</si>
  <si>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</si>
  <si>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</si>
  <si>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</si>
  <si>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</si>
  <si>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</si>
  <si>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</si>
  <si>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</si>
  <si>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</si>
  <si>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</si>
  <si>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</si>
  <si>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</si>
  <si>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</si>
  <si>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</si>
  <si>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</si>
  <si>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</si>
  <si>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</si>
  <si>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</si>
  <si>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</si>
  <si>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</si>
  <si>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</si>
  <si>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</si>
  <si>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</si>
  <si>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</si>
  <si>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</si>
  <si>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</si>
  <si>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</si>
  <si>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</si>
  <si>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</si>
  <si>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</si>
  <si>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</si>
  <si>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</si>
  <si>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</si>
  <si>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</si>
  <si>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</si>
  <si>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</si>
  <si>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</si>
  <si>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</si>
  <si>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</si>
  <si>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</si>
  <si>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</si>
  <si>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</si>
  <si>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</si>
  <si>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</si>
  <si>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</si>
  <si>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</si>
  <si>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</si>
  <si>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</si>
  <si>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</si>
  <si>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</si>
  <si>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</si>
  <si>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</si>
  <si>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</si>
  <si>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</si>
  <si>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</si>
  <si>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</si>
  <si>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</si>
  <si>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</si>
  <si>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</si>
  <si>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</si>
  <si>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</si>
  <si>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</si>
  <si>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</si>
  <si>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</si>
  <si>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</si>
  <si>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</si>
  <si>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</si>
  <si>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</si>
  <si>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</si>
  <si>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</si>
  <si>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</si>
  <si>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</si>
  <si>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</si>
  <si>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</si>
  <si>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</si>
  <si>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</si>
  <si>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</si>
  <si>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</si>
  <si>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</si>
  <si>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</si>
  <si>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</si>
  <si>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</si>
  <si>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</si>
  <si>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</si>
  <si>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</si>
  <si>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</si>
  <si>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</si>
  <si>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</si>
  <si>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</si>
  <si>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</si>
  <si>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</si>
  <si>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</si>
  <si>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</si>
  <si>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</si>
  <si>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</si>
  <si>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</si>
  <si>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</si>
  <si>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</si>
  <si>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</si>
  <si>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</si>
  <si>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</si>
  <si>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</si>
  <si>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</si>
  <si>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</si>
  <si>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</si>
  <si>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</si>
  <si>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</si>
  <si>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</si>
  <si>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</si>
  <si>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</si>
  <si>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</si>
  <si>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</si>
  <si>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</si>
  <si>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</si>
  <si>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</si>
  <si>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</si>
  <si>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</si>
  <si>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</si>
  <si>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</si>
  <si>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</si>
  <si>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</si>
  <si>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</si>
  <si>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</si>
  <si>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</si>
  <si>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</si>
  <si>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</si>
  <si>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</si>
  <si>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</si>
  <si>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</si>
  <si>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</si>
  <si>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</si>
  <si>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</si>
  <si>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</si>
  <si>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</si>
  <si>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</si>
  <si>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</si>
  <si>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</si>
  <si>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</si>
  <si>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</si>
  <si>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</si>
  <si>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</si>
  <si>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</si>
  <si>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</si>
  <si>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</si>
  <si>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</si>
  <si>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</si>
  <si>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</si>
  <si>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</si>
  <si>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</si>
  <si>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</si>
  <si>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</si>
  <si>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</si>
  <si>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</si>
  <si>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</si>
  <si>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</si>
  <si>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</si>
  <si>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</si>
  <si>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</si>
  <si>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</si>
  <si>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</si>
  <si>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</si>
  <si>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</si>
  <si>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</si>
  <si>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</si>
  <si>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</si>
  <si>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</si>
  <si>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</si>
  <si>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</si>
  <si>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</si>
  <si>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</si>
  <si>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</si>
  <si>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</si>
  <si>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</si>
  <si>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</si>
  <si>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</si>
  <si>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</si>
  <si>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</si>
  <si>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</si>
  <si>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</si>
  <si>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</si>
  <si>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</si>
  <si>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</si>
  <si>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</si>
  <si>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</si>
  <si>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</si>
  <si>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</si>
  <si>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</si>
  <si>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</si>
  <si>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</si>
  <si>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</si>
  <si>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</si>
  <si>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</si>
  <si>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</si>
  <si>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</si>
  <si>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</si>
  <si>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</si>
  <si>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</si>
  <si>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</si>
  <si>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</si>
  <si>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</si>
  <si>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</si>
  <si>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</si>
  <si>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</si>
  <si>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</si>
  <si>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</si>
  <si>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</si>
  <si>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</si>
  <si>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</si>
  <si>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</si>
  <si>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</si>
  <si>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</si>
  <si>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</si>
  <si>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</si>
  <si>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</si>
  <si>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</si>
  <si>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</si>
  <si>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</si>
  <si>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</si>
  <si>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</si>
  <si>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</si>
  <si>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</si>
  <si>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</si>
  <si>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</si>
  <si>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</si>
  <si>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</si>
  <si>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</si>
  <si>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</si>
  <si>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</si>
  <si>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</si>
  <si>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</si>
  <si>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</si>
  <si>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</si>
  <si>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</si>
  <si>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</si>
  <si>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</si>
  <si>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</si>
  <si>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</si>
  <si>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</si>
  <si>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</si>
  <si>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</si>
  <si>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</si>
  <si>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</si>
  <si>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</si>
  <si>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</si>
  <si>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</si>
  <si>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</si>
  <si>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</si>
  <si>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</si>
  <si>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</si>
  <si>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</si>
  <si>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</si>
  <si>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</si>
  <si>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</si>
  <si>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</si>
  <si>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</si>
  <si>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</si>
  <si>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</si>
  <si>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</si>
  <si>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</si>
  <si>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</si>
  <si>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</si>
  <si>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</si>
  <si>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</si>
  <si>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</si>
  <si>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</si>
  <si>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</si>
  <si>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</si>
  <si>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</si>
  <si>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</si>
  <si>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</si>
  <si>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</si>
  <si>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</si>
  <si>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</si>
  <si>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</si>
  <si>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</si>
  <si>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</si>
  <si>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</si>
  <si>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</si>
  <si>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</si>
  <si>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</si>
  <si>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</si>
  <si>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</si>
  <si>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</si>
  <si>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</si>
  <si>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</si>
  <si>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</si>
  <si>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</si>
  <si>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</si>
  <si>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</si>
  <si>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</si>
  <si>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</si>
  <si>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</si>
  <si>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</si>
  <si>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</si>
  <si>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</si>
  <si>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</si>
  <si>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</si>
  <si>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</si>
  <si>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</si>
  <si>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</si>
  <si>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</si>
  <si>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</si>
  <si>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</si>
  <si>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</si>
  <si>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</si>
  <si>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</si>
  <si>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</si>
  <si>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</si>
  <si>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</si>
  <si>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</si>
  <si>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</si>
  <si>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</si>
  <si>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</si>
  <si>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</si>
  <si>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</si>
  <si>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</si>
  <si>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</si>
  <si>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</si>
  <si>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</si>
  <si>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</si>
  <si>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</si>
  <si>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</si>
  <si>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</si>
  <si>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</si>
  <si>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</si>
  <si>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</si>
  <si>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</si>
  <si>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</si>
  <si>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</si>
  <si>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</si>
  <si>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</si>
  <si>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</si>
  <si>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</si>
  <si>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</si>
  <si>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</si>
  <si>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</si>
  <si>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</si>
  <si>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</si>
  <si>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</si>
  <si>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</si>
  <si>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</si>
  <si>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</si>
  <si>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</si>
  <si>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</si>
  <si>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</si>
  <si>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</si>
  <si>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</si>
  <si>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</si>
  <si>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</si>
  <si>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</si>
  <si>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</si>
  <si>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</si>
  <si>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</si>
  <si>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</si>
  <si>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</si>
  <si>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</si>
  <si>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</si>
  <si>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</si>
  <si>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</si>
  <si>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</si>
  <si>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</si>
  <si>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</si>
  <si>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</si>
  <si>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</si>
  <si>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</si>
  <si>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</si>
  <si>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</si>
  <si>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</si>
  <si>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</si>
  <si>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</si>
  <si>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</si>
  <si>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</si>
  <si>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</si>
  <si>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</si>
  <si>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</si>
  <si>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</si>
  <si>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</si>
  <si>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</si>
  <si>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</si>
  <si>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</si>
  <si>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</si>
  <si>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</si>
  <si>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</si>
  <si>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</si>
  <si>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</si>
  <si>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</si>
  <si>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</si>
  <si>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</si>
  <si>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</si>
  <si>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</si>
  <si>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</si>
  <si>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</si>
  <si>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</si>
  <si>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</si>
  <si>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</si>
  <si>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</si>
  <si>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</si>
  <si>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</si>
  <si>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</si>
  <si>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</si>
  <si>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</si>
  <si>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</si>
  <si>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</si>
  <si>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</si>
  <si>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</si>
  <si>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</si>
  <si>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</si>
  <si>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</si>
  <si>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</si>
  <si>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</si>
  <si>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</si>
  <si>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</si>
  <si>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</si>
  <si>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</si>
  <si>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</si>
  <si>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</si>
  <si>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</si>
  <si>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</si>
  <si>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</si>
  <si>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</si>
  <si>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</si>
  <si>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</si>
  <si>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</si>
  <si>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</si>
  <si>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</si>
  <si>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</si>
  <si>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</si>
  <si>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</si>
  <si>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</si>
  <si>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</si>
  <si>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</si>
  <si>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</si>
  <si>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</si>
  <si>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</si>
  <si>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</si>
  <si>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</si>
  <si>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</si>
  <si>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</si>
  <si>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</si>
  <si>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</si>
  <si>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</si>
  <si>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</si>
  <si>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</si>
  <si>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</si>
  <si>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</si>
  <si>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</si>
  <si>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</si>
  <si>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</si>
  <si>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</si>
  <si>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</si>
  <si>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</si>
  <si>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</si>
  <si>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</si>
  <si>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</si>
  <si>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</si>
  <si>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</si>
  <si>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</si>
  <si>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</si>
  <si>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</si>
  <si>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</si>
  <si>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</si>
  <si>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</si>
  <si>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</si>
  <si>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</si>
  <si>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</si>
  <si>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</si>
  <si>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</si>
  <si>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</si>
  <si>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</si>
  <si>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</si>
  <si>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</si>
  <si>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</si>
  <si>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</si>
  <si>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</si>
  <si>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</si>
  <si>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</si>
  <si>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</si>
  <si>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</si>
  <si>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</si>
  <si>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</si>
  <si>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</si>
  <si>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</si>
  <si>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</si>
  <si>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</si>
  <si>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</si>
  <si>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</si>
  <si>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</si>
  <si>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</si>
  <si>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</si>
  <si>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</si>
  <si>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</si>
  <si>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</si>
  <si>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</si>
  <si>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</si>
  <si>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</si>
  <si>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</si>
  <si>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</si>
  <si>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</si>
  <si>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</si>
  <si>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</si>
  <si>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</si>
  <si>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</si>
  <si>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</si>
  <si>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</si>
  <si>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</si>
  <si>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</si>
  <si>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</si>
  <si>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</si>
  <si>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</si>
  <si>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</si>
  <si>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</si>
  <si>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</si>
  <si>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</si>
  <si>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</si>
  <si>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</si>
  <si>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</si>
  <si>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</si>
  <si>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</si>
  <si>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</si>
  <si>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</si>
  <si>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</si>
  <si>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</si>
  <si>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</si>
  <si>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</si>
  <si>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</si>
  <si>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</si>
  <si>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</si>
  <si>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</si>
  <si>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</si>
  <si>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</si>
  <si>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</si>
  <si>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</si>
  <si>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</si>
  <si>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</si>
  <si>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</si>
  <si>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</si>
  <si>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</si>
  <si>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</si>
  <si>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</si>
  <si>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</si>
  <si>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</si>
  <si>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</si>
  <si>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</si>
  <si>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</si>
  <si>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</si>
  <si>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</si>
  <si>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</si>
  <si>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</si>
  <si>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</si>
  <si>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</si>
  <si>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</si>
  <si>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</si>
  <si>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</si>
  <si>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</si>
  <si>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</si>
  <si>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</si>
  <si>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</si>
  <si>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</si>
  <si>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</si>
  <si>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</si>
  <si>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</si>
  <si>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</si>
  <si>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</si>
  <si>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</si>
  <si>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</si>
  <si>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</si>
  <si>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</si>
  <si>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</si>
  <si>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</si>
  <si>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</si>
  <si>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</si>
  <si>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</si>
  <si>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</si>
  <si>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</si>
  <si>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</si>
  <si>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</si>
  <si>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</si>
  <si>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</si>
  <si>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</si>
  <si>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</si>
  <si>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</si>
  <si>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</si>
  <si>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</si>
  <si>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</si>
  <si>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</si>
  <si>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</si>
  <si>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</si>
  <si>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</si>
  <si>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</si>
  <si>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</si>
  <si>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</si>
  <si>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</si>
  <si>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</si>
  <si>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</si>
  <si>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</si>
  <si>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</si>
  <si>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</si>
  <si>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</si>
  <si>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</si>
  <si>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</si>
  <si>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</si>
  <si>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</si>
  <si>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</si>
  <si>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</si>
  <si>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</si>
  <si>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</si>
  <si>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</si>
  <si>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</si>
  <si>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</si>
  <si>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</si>
  <si>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</si>
  <si>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</si>
  <si>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</si>
  <si>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</si>
  <si>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</si>
  <si>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</si>
  <si>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</si>
  <si>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</si>
  <si>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</si>
  <si>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</si>
  <si>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</si>
  <si>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</si>
  <si>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</si>
  <si>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</si>
  <si>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</si>
  <si>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</si>
  <si>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</si>
  <si>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</si>
  <si>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</si>
  <si>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</si>
  <si>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</si>
  <si>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</si>
  <si>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</si>
  <si>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</si>
  <si>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</si>
  <si>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</si>
  <si>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</si>
  <si>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</si>
  <si>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</si>
  <si>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</si>
  <si>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</si>
  <si>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</si>
  <si>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</si>
  <si>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</si>
  <si>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</si>
  <si>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</si>
  <si>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</si>
  <si>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</si>
  <si>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</si>
  <si>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</si>
  <si>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</si>
  <si>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</si>
  <si>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</si>
  <si>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</si>
  <si>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</si>
  <si>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</si>
  <si>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</si>
  <si>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</si>
  <si>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</si>
  <si>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</si>
  <si>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</si>
  <si>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</si>
  <si>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</si>
  <si>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</si>
  <si>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</si>
  <si>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</si>
  <si>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</si>
  <si>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</si>
  <si>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</si>
  <si>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</si>
  <si>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</si>
  <si>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</si>
  <si>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</si>
  <si>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</si>
  <si>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</si>
  <si>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</si>
  <si>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</si>
  <si>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</si>
  <si>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</si>
  <si>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</si>
  <si>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</si>
  <si>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</si>
  <si>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</si>
  <si>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</si>
  <si>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</si>
  <si>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</si>
  <si>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</si>
  <si>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</si>
  <si>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</si>
  <si>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</si>
  <si>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</si>
  <si>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</si>
  <si>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</si>
  <si>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</si>
  <si>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</si>
  <si>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</si>
  <si>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</si>
  <si>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</si>
  <si>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</si>
  <si>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</si>
  <si>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</si>
  <si>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</si>
  <si>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</si>
  <si>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</si>
  <si>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</si>
  <si>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</si>
  <si>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</si>
  <si>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</si>
  <si>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</si>
  <si>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</si>
  <si>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</si>
  <si>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</si>
  <si>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</si>
  <si>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</si>
  <si>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</si>
  <si>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</si>
  <si>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</si>
  <si>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</si>
  <si>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</si>
  <si>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</si>
  <si>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</si>
  <si>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</si>
  <si>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</si>
  <si>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</si>
  <si>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</si>
  <si>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</si>
  <si>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</si>
  <si>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</si>
  <si>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</si>
  <si>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</si>
  <si>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</si>
  <si>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</si>
  <si>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</si>
  <si>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</si>
  <si>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</si>
  <si>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</si>
  <si>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</si>
  <si>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</si>
  <si>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</si>
  <si>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</si>
  <si>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</si>
  <si>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</si>
  <si>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</si>
  <si>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</si>
  <si>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</si>
  <si>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</si>
  <si>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</si>
  <si>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</si>
  <si>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</si>
  <si>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</si>
  <si>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</si>
  <si>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</si>
  <si>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</si>
  <si>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</si>
  <si>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</si>
  <si>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</si>
  <si>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</si>
  <si>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</si>
  <si>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</si>
  <si>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</si>
  <si>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</si>
  <si>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</si>
  <si>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</si>
  <si>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</si>
  <si>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</si>
  <si>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</si>
  <si>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</si>
  <si>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</si>
  <si>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</si>
  <si>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</si>
  <si>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</si>
  <si>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</si>
  <si>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</si>
  <si>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</si>
  <si>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</si>
  <si>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</si>
  <si>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</si>
  <si>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</si>
  <si>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</si>
  <si>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</si>
  <si>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</si>
  <si>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</si>
  <si>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</si>
  <si>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</si>
  <si>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</si>
  <si>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</si>
  <si>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</si>
  <si>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</si>
  <si>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</si>
  <si>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</si>
  <si>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</si>
  <si>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</si>
  <si>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</si>
  <si>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</si>
  <si>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</si>
  <si>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</si>
  <si>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</si>
  <si>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</si>
  <si>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</si>
  <si>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</si>
  <si>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</si>
  <si>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</si>
  <si>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</si>
  <si>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</si>
  <si>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</si>
  <si>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</si>
  <si>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</si>
  <si>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</si>
  <si>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</si>
  <si>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</si>
  <si>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</si>
  <si>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</si>
  <si>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</si>
  <si>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</si>
  <si>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</si>
  <si>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</si>
  <si>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</si>
  <si>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</si>
  <si>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</si>
  <si>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</si>
  <si>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</si>
  <si>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</si>
  <si>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</si>
  <si>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</si>
  <si>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</si>
  <si>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</si>
  <si>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</si>
  <si>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</si>
  <si>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</si>
  <si>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</si>
  <si>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</si>
  <si>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</si>
  <si>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</si>
  <si>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</si>
  <si>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</si>
  <si>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</si>
  <si>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</si>
  <si>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</si>
  <si>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</si>
  <si>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</si>
  <si>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</si>
  <si>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</si>
  <si>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</si>
  <si>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</si>
  <si>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</si>
  <si>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</si>
  <si>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</si>
  <si>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</si>
  <si>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</si>
  <si>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</si>
  <si>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</si>
  <si>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</si>
  <si>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</si>
  <si>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</si>
  <si>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</si>
  <si>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</si>
  <si>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</si>
  <si>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</si>
  <si>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</si>
  <si>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</si>
  <si>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</si>
  <si>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</si>
  <si>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</si>
  <si>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</si>
  <si>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</si>
  <si>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</si>
  <si>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</si>
  <si>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</si>
  <si>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</si>
  <si>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</si>
  <si>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</si>
  <si>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</si>
  <si>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</si>
  <si>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</si>
  <si>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</si>
  <si>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</si>
  <si>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</si>
  <si>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</si>
  <si>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</si>
  <si>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</si>
  <si>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</si>
  <si>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</si>
  <si>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</si>
  <si>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</si>
  <si>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</si>
  <si>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</si>
  <si>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</si>
  <si>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</si>
  <si>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</si>
  <si>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</si>
  <si>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</si>
  <si>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</si>
  <si>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</si>
  <si>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</si>
  <si>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</si>
  <si>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</si>
  <si>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</si>
  <si>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</si>
  <si>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</si>
  <si>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</si>
  <si>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</si>
  <si>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</si>
  <si>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</si>
  <si>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</si>
  <si>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</si>
  <si>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</si>
  <si>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</si>
  <si>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</si>
  <si>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</si>
  <si>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</si>
  <si>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</si>
  <si>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</si>
  <si>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</si>
  <si>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</si>
  <si>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</si>
  <si>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</si>
  <si>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</si>
  <si>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</si>
  <si>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</si>
  <si>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</si>
  <si>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</si>
  <si>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</si>
  <si>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</si>
  <si>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</si>
  <si>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</si>
  <si>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</si>
  <si>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</si>
  <si>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</si>
  <si>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</si>
  <si>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</si>
  <si>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</si>
  <si>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</si>
  <si>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</si>
  <si>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</si>
  <si>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</si>
  <si>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</si>
  <si>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</si>
  <si>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</si>
  <si>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</si>
  <si>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</si>
  <si>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</si>
  <si>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</si>
  <si>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</si>
  <si>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</si>
  <si>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</si>
  <si>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</si>
  <si>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</si>
  <si>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</si>
  <si>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</si>
  <si>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</si>
  <si>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</si>
  <si>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</si>
  <si>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</si>
  <si>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</si>
  <si>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</si>
  <si>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</si>
  <si>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</si>
  <si>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</si>
  <si>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</si>
  <si>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</si>
  <si>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</si>
  <si>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</si>
  <si>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</si>
  <si>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</si>
  <si>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</si>
  <si>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</si>
  <si>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</si>
  <si>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</si>
  <si>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</si>
  <si>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</si>
  <si>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</si>
  <si>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</si>
  <si>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</si>
  <si>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</si>
  <si>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</si>
  <si>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</si>
  <si>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</si>
  <si>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</si>
  <si>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</si>
  <si>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</si>
  <si>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</si>
  <si>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</si>
  <si>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</si>
  <si>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</si>
  <si>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</si>
  <si>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</si>
  <si>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</si>
  <si>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</si>
  <si>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</si>
  <si>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</si>
  <si>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</si>
  <si>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</si>
  <si>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</si>
  <si>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</si>
  <si>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</si>
  <si>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</si>
  <si>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</si>
  <si>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</si>
  <si>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</si>
  <si>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</si>
  <si>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</si>
  <si>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</si>
  <si>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</si>
  <si>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</si>
  <si>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</si>
  <si>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</si>
  <si>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</si>
  <si>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</si>
  <si>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</si>
  <si>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</si>
  <si>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</si>
  <si>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</si>
  <si>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</si>
  <si>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</si>
  <si>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</si>
  <si>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</si>
  <si>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</si>
  <si>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</si>
  <si>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</si>
  <si>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</si>
  <si>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</si>
  <si>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</si>
  <si>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</si>
  <si>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</si>
  <si>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</si>
  <si>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</si>
  <si>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</si>
  <si>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</si>
  <si>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</si>
  <si>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</si>
  <si>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</si>
  <si>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</si>
  <si>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</si>
  <si>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</si>
  <si>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</si>
  <si>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</si>
  <si>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</si>
  <si>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</si>
  <si>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</si>
  <si>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</si>
  <si>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</si>
  <si>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</si>
  <si>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</si>
  <si>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</si>
  <si>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</si>
  <si>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</si>
  <si>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</si>
  <si>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</si>
  <si>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</si>
  <si>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</si>
  <si>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</si>
  <si>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</si>
  <si>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</si>
  <si>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</si>
  <si>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</si>
  <si>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</si>
  <si>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</si>
  <si>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</si>
  <si>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</si>
  <si>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</si>
  <si>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</si>
  <si>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</si>
  <si>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</si>
  <si>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</si>
  <si>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</si>
  <si>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</si>
  <si>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</si>
  <si>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</si>
  <si>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</si>
  <si>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</si>
  <si>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</si>
  <si>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</si>
  <si>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</si>
  <si>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</si>
  <si>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</si>
  <si>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</si>
  <si>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</si>
  <si>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</si>
  <si>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</si>
  <si>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</si>
  <si>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</si>
  <si>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</si>
  <si>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</si>
  <si>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</si>
  <si>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</si>
  <si>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</si>
  <si>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</si>
  <si>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</si>
  <si>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</si>
  <si>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</si>
  <si>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</si>
  <si>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</si>
  <si>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</si>
  <si>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</si>
  <si>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</si>
  <si>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</si>
  <si>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</si>
  <si>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</si>
  <si>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</si>
  <si>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</si>
  <si>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</si>
  <si>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</si>
  <si>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</si>
  <si>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</si>
  <si>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</si>
  <si>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</si>
  <si>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</si>
  <si>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</si>
  <si>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</si>
  <si>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</si>
  <si>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</si>
  <si>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</si>
  <si>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</si>
  <si>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</si>
  <si>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</si>
  <si>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</si>
  <si>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</si>
  <si>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</si>
  <si>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</si>
  <si>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</si>
  <si>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</si>
  <si>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</si>
  <si>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</si>
  <si>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</si>
  <si>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</si>
  <si>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</si>
  <si>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</si>
  <si>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</si>
  <si>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</si>
  <si>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</si>
  <si>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</si>
  <si>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</si>
  <si>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</si>
  <si>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</si>
  <si>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</si>
  <si>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</si>
  <si>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</si>
  <si>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</si>
  <si>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</si>
  <si>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</si>
  <si>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</si>
  <si>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</si>
  <si>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</si>
  <si>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</si>
  <si>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</si>
  <si>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</si>
  <si>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</si>
  <si>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</si>
  <si>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</si>
  <si>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</si>
  <si>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</si>
  <si>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</si>
  <si>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</si>
  <si>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</si>
  <si>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</si>
  <si>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</si>
  <si>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</si>
  <si>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</si>
  <si>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</si>
  <si>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</si>
  <si>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</si>
  <si>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</si>
  <si>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</si>
  <si>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</si>
  <si>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</si>
  <si>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</si>
  <si>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</si>
  <si>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</si>
  <si>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</si>
  <si>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</si>
  <si>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</si>
  <si>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</si>
  <si>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</si>
  <si>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</si>
  <si>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</si>
  <si>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</si>
  <si>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</si>
  <si>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</si>
  <si>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</si>
  <si>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</si>
  <si>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</si>
  <si>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</si>
  <si>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</si>
  <si>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</si>
  <si>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</si>
  <si>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</si>
  <si>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</si>
  <si>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</si>
  <si>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</si>
  <si>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</si>
  <si>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</si>
  <si>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</si>
  <si>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</si>
  <si>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</si>
  <si>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</si>
  <si>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</si>
  <si>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</si>
  <si>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</si>
  <si>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</si>
  <si>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</si>
  <si>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</si>
  <si>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</si>
  <si>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</si>
  <si>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</si>
  <si>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</si>
  <si>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</si>
  <si>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</si>
  <si>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</si>
  <si>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</si>
  <si>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</si>
  <si>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</si>
  <si>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</si>
  <si>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</si>
  <si>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</si>
  <si>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</si>
  <si>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</si>
  <si>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</si>
  <si>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</si>
  <si>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</si>
  <si>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</si>
  <si>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</si>
  <si>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</si>
  <si>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</si>
  <si>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</si>
  <si>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</si>
  <si>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</si>
  <si>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</si>
  <si>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</si>
  <si>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</si>
  <si>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</si>
  <si>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</si>
  <si>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</si>
  <si>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</si>
  <si>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</si>
  <si>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</si>
  <si>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</si>
  <si>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</si>
  <si>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</si>
  <si>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</si>
  <si>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</si>
  <si>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</si>
  <si>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</si>
  <si>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</si>
  <si>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</si>
  <si>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</si>
  <si>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</si>
  <si>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</si>
  <si>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</si>
  <si>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</si>
  <si>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</si>
  <si>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</si>
  <si>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</si>
  <si>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</si>
  <si>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</si>
  <si>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</si>
  <si>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</si>
  <si>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</si>
  <si>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</si>
  <si>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</si>
  <si>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</si>
  <si>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</si>
  <si>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</si>
  <si>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</si>
  <si>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</si>
  <si>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</si>
  <si>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</si>
  <si>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</si>
  <si>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</si>
  <si>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</si>
  <si>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</si>
  <si>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</si>
  <si>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</si>
  <si>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</si>
  <si>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</si>
  <si>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</si>
  <si>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</si>
  <si>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</si>
  <si>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</si>
  <si>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</si>
  <si>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</si>
  <si>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</si>
  <si>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</si>
  <si>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</si>
  <si>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</si>
  <si>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</si>
  <si>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</si>
  <si>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</si>
  <si>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</si>
  <si>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</si>
  <si>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</si>
  <si>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</si>
  <si>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</si>
  <si>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</si>
  <si>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</si>
  <si>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</si>
  <si>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</si>
  <si>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</si>
  <si>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</si>
  <si>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</si>
  <si>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</si>
  <si>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</si>
  <si>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</si>
  <si>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</si>
  <si>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</si>
  <si>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</si>
  <si>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</si>
  <si>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</si>
  <si>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</si>
  <si>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</si>
  <si>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</si>
  <si>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</si>
  <si>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</si>
  <si>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</si>
  <si>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</si>
  <si>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</si>
  <si>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</si>
  <si>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</si>
  <si>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</si>
  <si>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</si>
  <si>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</si>
  <si>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</si>
  <si>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</si>
  <si>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</si>
  <si>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</si>
  <si>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</si>
  <si>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</si>
  <si>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</si>
  <si>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</si>
  <si>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</si>
  <si>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</si>
  <si>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</si>
  <si>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</si>
  <si>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</si>
  <si>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</si>
  <si>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</si>
  <si>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</si>
  <si>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</si>
  <si>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</si>
  <si>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</si>
  <si>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</si>
  <si>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</si>
  <si>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</si>
  <si>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</si>
  <si>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</si>
  <si>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</si>
  <si>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</si>
  <si>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</si>
  <si>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</si>
  <si>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</si>
  <si>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</si>
  <si>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</si>
  <si>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</si>
  <si>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</si>
  <si>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</si>
  <si>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</si>
  <si>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</si>
  <si>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</si>
  <si>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</si>
  <si>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</si>
  <si>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</si>
  <si>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</si>
  <si>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</si>
  <si>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</si>
  <si>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</si>
  <si>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</si>
  <si>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</si>
  <si>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</si>
  <si>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</si>
  <si>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</si>
  <si>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</si>
  <si>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</si>
  <si>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</si>
  <si>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</si>
  <si>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</si>
  <si>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</si>
  <si>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</si>
  <si>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</si>
  <si>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</si>
  <si>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</si>
  <si>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</si>
  <si>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</si>
  <si>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</si>
  <si>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</si>
  <si>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</si>
  <si>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</si>
  <si>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</si>
  <si>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</si>
  <si>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</si>
  <si>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</si>
  <si>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</si>
  <si>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</si>
  <si>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</si>
  <si>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</si>
  <si>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</si>
  <si>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</si>
  <si>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</si>
  <si>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</si>
  <si>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</si>
  <si>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</si>
  <si>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</si>
  <si>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</si>
  <si>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</si>
  <si>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</si>
  <si>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</si>
  <si>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</si>
  <si>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</si>
  <si>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</si>
  <si>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</si>
  <si>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</si>
  <si>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</si>
  <si>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</si>
  <si>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</si>
  <si>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</si>
  <si>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</si>
  <si>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</si>
  <si>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</si>
  <si>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</si>
  <si>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</si>
  <si>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</si>
  <si>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</si>
  <si>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</si>
  <si>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</si>
  <si>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</si>
  <si>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</si>
  <si>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</si>
  <si>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</si>
  <si>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</si>
  <si>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</si>
  <si>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</si>
  <si>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</si>
  <si>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</si>
  <si>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</si>
  <si>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</si>
  <si>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</si>
  <si>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</si>
  <si>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</si>
  <si>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</si>
  <si>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</si>
  <si>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</si>
  <si>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</si>
  <si>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</si>
  <si>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</si>
  <si>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</si>
  <si>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</si>
  <si>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</si>
  <si>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</si>
  <si>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</si>
  <si>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</si>
  <si>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</si>
  <si>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</si>
  <si>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</si>
  <si>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</si>
  <si>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</si>
  <si>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</si>
  <si>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</si>
  <si>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</si>
  <si>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</si>
  <si>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</si>
  <si>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</si>
  <si>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</si>
  <si>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</si>
  <si>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</si>
  <si>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</si>
  <si>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</si>
  <si>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</si>
  <si>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</si>
  <si>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</si>
  <si>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</si>
  <si>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</si>
  <si>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</si>
  <si>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</si>
  <si>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</si>
  <si>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</si>
  <si>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</si>
  <si>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</si>
  <si>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</si>
  <si>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</si>
  <si>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</si>
  <si>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</si>
  <si>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</si>
  <si>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</si>
  <si>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</si>
  <si>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</si>
  <si>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</si>
  <si>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</si>
  <si>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</si>
  <si>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</si>
  <si>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</si>
  <si>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</si>
  <si>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</si>
  <si>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</si>
  <si>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</si>
  <si>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</si>
  <si>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</si>
  <si>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</si>
  <si>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</si>
  <si>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</si>
  <si>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</si>
  <si>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</si>
  <si>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</si>
  <si>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</si>
  <si>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</si>
  <si>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</si>
  <si>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</si>
  <si>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</si>
  <si>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</si>
  <si>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</si>
  <si>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</si>
  <si>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</si>
  <si>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</si>
  <si>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</si>
  <si>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</si>
  <si>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</si>
  <si>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</si>
  <si>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</si>
  <si>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</si>
  <si>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</si>
  <si>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</si>
  <si>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</si>
  <si>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</si>
  <si>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</si>
  <si>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</si>
  <si>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</si>
  <si>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</si>
  <si>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</si>
  <si>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</si>
  <si>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</si>
  <si>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</si>
  <si>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</si>
  <si>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</si>
  <si>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</si>
  <si>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</si>
  <si>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</si>
  <si>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</si>
  <si>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</si>
  <si>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</si>
  <si>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</si>
  <si>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</si>
  <si>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</si>
  <si>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</si>
  <si>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</si>
  <si>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</si>
  <si>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</si>
  <si>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</si>
  <si>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</si>
  <si>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</si>
  <si>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</si>
  <si>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</si>
  <si>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</si>
  <si>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</si>
  <si>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</si>
  <si>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</si>
  <si>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</si>
  <si>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</si>
  <si>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</si>
  <si>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</si>
  <si>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</si>
  <si>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</si>
  <si>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</si>
  <si>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</si>
  <si>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</si>
  <si>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</si>
  <si>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</si>
  <si>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</si>
  <si>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</si>
  <si>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</si>
  <si>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</si>
  <si>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</si>
  <si>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</si>
  <si>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</si>
  <si>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</si>
  <si>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</si>
  <si>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</si>
  <si>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</si>
  <si>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</si>
  <si>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</si>
  <si>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</si>
  <si>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</si>
  <si>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</si>
  <si>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</si>
  <si>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</si>
  <si>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</si>
  <si>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</si>
  <si>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</si>
  <si>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</si>
  <si>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</si>
  <si>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</si>
  <si>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</si>
  <si>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</si>
  <si>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</si>
  <si>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</si>
  <si>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</si>
  <si>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</si>
  <si>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</si>
  <si>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</si>
  <si>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</si>
  <si>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</si>
  <si>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</si>
  <si>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</si>
  <si>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</si>
  <si>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</si>
  <si>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</si>
  <si>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</si>
  <si>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</si>
  <si>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</si>
  <si>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</si>
  <si>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</si>
  <si>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</si>
  <si>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</si>
  <si>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</si>
  <si>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</si>
  <si>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</si>
  <si>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</si>
  <si>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</si>
  <si>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</si>
  <si>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</si>
  <si>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</si>
  <si>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</si>
  <si>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</si>
  <si>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</si>
  <si>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</si>
  <si>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</si>
  <si>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</si>
  <si>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</si>
  <si>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</si>
  <si>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</si>
  <si>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</si>
  <si>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</si>
  <si>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</si>
  <si>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</si>
  <si>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</si>
  <si>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</si>
  <si>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</si>
  <si>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</si>
  <si>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</si>
  <si>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</si>
  <si>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</si>
  <si>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</si>
  <si>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</si>
  <si>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</si>
  <si>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</si>
  <si>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</si>
  <si>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</si>
  <si>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</si>
  <si>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</si>
  <si>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</si>
  <si>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</si>
  <si>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</si>
  <si>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</si>
  <si>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</si>
  <si>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</si>
  <si>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</si>
  <si>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</si>
  <si>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</si>
  <si>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</si>
  <si>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</si>
  <si>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</si>
  <si>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</si>
  <si>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</si>
  <si>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</si>
  <si>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</si>
  <si>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</si>
  <si>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</si>
  <si>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</si>
  <si>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</si>
  <si>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</si>
  <si>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</si>
  <si>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</si>
  <si>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</si>
  <si>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</si>
  <si>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</si>
  <si>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</si>
  <si>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</si>
  <si>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</si>
  <si>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</si>
  <si>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</si>
  <si>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</si>
  <si>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</si>
  <si>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</si>
  <si>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</si>
  <si>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</si>
  <si>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</si>
  <si>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</si>
  <si>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</si>
  <si>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</si>
  <si>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</si>
  <si>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</si>
  <si>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</si>
  <si>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</si>
  <si>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</si>
  <si>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</si>
  <si>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</si>
  <si>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</si>
  <si>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</si>
  <si>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</si>
  <si>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</si>
  <si>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</si>
  <si>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</si>
  <si>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</si>
  <si>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</si>
  <si>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</si>
  <si>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</si>
  <si>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</si>
  <si>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</si>
  <si>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</si>
  <si>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</si>
  <si>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</si>
  <si>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</si>
  <si>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</si>
  <si>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</si>
  <si>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</si>
  <si>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</si>
  <si>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</si>
  <si>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</si>
  <si>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</si>
  <si>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</si>
  <si>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</si>
  <si>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</si>
  <si>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</si>
  <si>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</si>
  <si>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</si>
  <si>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</si>
  <si>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</si>
  <si>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</si>
  <si>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</si>
  <si>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</si>
  <si>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</si>
  <si>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</si>
  <si>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</si>
  <si>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</si>
  <si>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</si>
  <si>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</si>
  <si>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</si>
  <si>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</si>
  <si>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</si>
  <si>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</si>
  <si>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</si>
  <si>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</si>
  <si>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</si>
  <si>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</si>
  <si>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</si>
  <si>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</si>
  <si>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</si>
  <si>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</si>
  <si>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</si>
  <si>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</si>
  <si>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</si>
  <si>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</si>
  <si>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</si>
  <si>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</si>
  <si>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</si>
  <si>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</si>
  <si>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</si>
  <si>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</si>
  <si>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</si>
  <si>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</si>
  <si>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</si>
  <si>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</si>
  <si>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</si>
  <si>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</si>
  <si>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</si>
  <si>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</si>
  <si>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</si>
  <si>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</si>
  <si>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</si>
  <si>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</si>
  <si>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</si>
  <si>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</si>
  <si>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</si>
  <si>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</si>
  <si>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</si>
  <si>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</si>
  <si>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</si>
  <si>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</si>
  <si>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</si>
  <si>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</si>
  <si>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</si>
  <si>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</si>
  <si>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</si>
  <si>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</si>
  <si>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</si>
  <si>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</si>
  <si>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</si>
  <si>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</si>
  <si>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</si>
  <si>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</si>
  <si>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</si>
  <si>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</si>
  <si>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</si>
  <si>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</si>
  <si>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</si>
  <si>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</si>
  <si>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</si>
  <si>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</si>
  <si>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</si>
  <si>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</si>
  <si>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</si>
  <si>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</si>
  <si>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</si>
  <si>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</si>
  <si>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</si>
  <si>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</si>
  <si>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</si>
  <si>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</si>
  <si>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</si>
  <si>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</si>
  <si>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</si>
  <si>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</si>
  <si>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</si>
  <si>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</si>
  <si>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</si>
  <si>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</si>
  <si>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</si>
  <si>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</si>
  <si>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</si>
  <si>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</si>
  <si>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</si>
  <si>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</si>
  <si>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</si>
  <si>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</si>
  <si>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</si>
  <si>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</si>
  <si>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</si>
  <si>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</si>
  <si>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</si>
  <si>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</si>
  <si>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</si>
  <si>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</si>
  <si>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</si>
  <si>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</si>
  <si>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</si>
  <si>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</si>
  <si>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</si>
  <si>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</si>
  <si>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</si>
  <si>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</si>
  <si>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</si>
  <si>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</si>
  <si>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</si>
  <si>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</si>
  <si>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</si>
  <si>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</si>
  <si>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</si>
  <si>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</si>
  <si>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</si>
  <si>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</si>
  <si>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</si>
  <si>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</si>
  <si>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</si>
  <si>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</si>
  <si>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</si>
  <si>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</si>
  <si>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</si>
  <si>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</si>
  <si>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</si>
  <si>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</si>
  <si>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</si>
  <si>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</si>
  <si>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</si>
  <si>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</si>
  <si>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</si>
  <si>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</si>
  <si>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</si>
  <si>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</si>
  <si>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</si>
  <si>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</si>
  <si>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</si>
  <si>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</si>
  <si>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</si>
  <si>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</si>
  <si>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</si>
  <si>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</si>
  <si>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</si>
  <si>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</si>
  <si>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</si>
  <si>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</si>
  <si>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</si>
  <si>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</si>
  <si>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</si>
  <si>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</si>
  <si>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</si>
  <si>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</si>
  <si>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</si>
  <si>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</si>
  <si>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</si>
  <si>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</si>
  <si>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</si>
  <si>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</si>
  <si>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</si>
  <si>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</si>
  <si>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</si>
  <si>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</si>
  <si>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</si>
  <si>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</si>
  <si>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</si>
  <si>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</si>
  <si>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</si>
  <si>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</si>
  <si>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</si>
  <si>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</si>
  <si>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</si>
  <si>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</si>
  <si>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</si>
  <si>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</si>
  <si>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</si>
  <si>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</si>
  <si>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</si>
  <si>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</si>
  <si>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</si>
  <si>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</si>
  <si>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</si>
  <si>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</si>
  <si>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</si>
  <si>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</si>
  <si>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</si>
  <si>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</si>
  <si>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</si>
  <si>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</si>
  <si>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</si>
  <si>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</si>
  <si>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</si>
  <si>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</si>
  <si>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</si>
  <si>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</si>
  <si>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</si>
  <si>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</si>
  <si>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</si>
  <si>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</si>
  <si>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</si>
  <si>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</si>
  <si>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</si>
  <si>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</si>
  <si>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</si>
  <si>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</si>
  <si>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</si>
  <si>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</si>
  <si>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</si>
  <si>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</si>
  <si>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</si>
  <si>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</si>
  <si>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</si>
  <si>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</si>
  <si>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</si>
  <si>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</si>
  <si>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</si>
  <si>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</si>
  <si>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</si>
  <si>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</si>
  <si>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</si>
  <si>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</si>
  <si>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</si>
  <si>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</si>
  <si>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</si>
  <si>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</si>
  <si>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</si>
  <si>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</si>
  <si>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</si>
  <si>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</si>
  <si>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</si>
  <si>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</si>
  <si>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</si>
  <si>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</si>
  <si>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</si>
  <si>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</si>
  <si>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</si>
  <si>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</si>
  <si>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</si>
  <si>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</si>
  <si>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</si>
  <si>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</si>
  <si>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</si>
  <si>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</si>
  <si>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</si>
  <si>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</si>
  <si>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</si>
  <si>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</si>
  <si>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</si>
  <si>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</si>
  <si>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</si>
  <si>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</si>
  <si>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</si>
  <si>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</si>
  <si>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</si>
  <si>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</si>
  <si>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</si>
  <si>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</si>
  <si>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</si>
  <si>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</si>
  <si>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</si>
  <si>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</si>
  <si>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</si>
  <si>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</si>
  <si>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</si>
  <si>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</si>
  <si>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</si>
  <si>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</si>
  <si>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</si>
  <si>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</si>
  <si>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</si>
  <si>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</si>
  <si>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</si>
  <si>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</si>
  <si>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</si>
  <si>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</si>
  <si>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</si>
  <si>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</si>
  <si>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</si>
  <si>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</si>
  <si>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</si>
  <si>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</si>
  <si>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</si>
  <si>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</si>
  <si>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</si>
  <si>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</si>
  <si>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</si>
  <si>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</si>
  <si>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</si>
  <si>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</si>
  <si>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</si>
  <si>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</si>
  <si>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</si>
  <si>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</si>
  <si>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</si>
  <si>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</si>
  <si>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</si>
  <si>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</si>
  <si>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</si>
  <si>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</si>
  <si>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</si>
  <si>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</si>
  <si>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</si>
  <si>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</si>
  <si>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</si>
  <si>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</si>
  <si>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</si>
  <si>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</si>
  <si>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</si>
  <si>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</si>
  <si>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</si>
  <si>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</si>
  <si>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</si>
  <si>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</si>
  <si>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</si>
  <si>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</si>
  <si>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</si>
  <si>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</si>
  <si>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</si>
  <si>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</si>
  <si>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</si>
  <si>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</si>
  <si>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</si>
  <si>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</si>
  <si>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</si>
  <si>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</si>
  <si>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</si>
  <si>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</si>
  <si>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</si>
  <si>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</si>
  <si>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</si>
  <si>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</si>
  <si>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</si>
  <si>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</si>
  <si>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</si>
  <si>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</si>
  <si>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</si>
  <si>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</si>
  <si>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</si>
  <si>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</si>
  <si>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</si>
  <si>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</si>
  <si>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</si>
  <si>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</si>
  <si>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</si>
  <si>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</si>
  <si>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</si>
  <si>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</si>
  <si>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</si>
  <si>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</si>
  <si>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</si>
  <si>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</si>
  <si>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</si>
  <si>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</si>
  <si>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</si>
  <si>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</si>
  <si>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</si>
  <si>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</si>
  <si>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</si>
  <si>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</si>
  <si>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</si>
  <si>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</si>
  <si>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</si>
  <si>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</si>
  <si>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</si>
  <si>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</si>
  <si>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</si>
  <si>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</si>
  <si>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</si>
  <si>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</si>
  <si>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</si>
  <si>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</si>
  <si>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</si>
  <si>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</si>
  <si>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</si>
  <si>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</si>
  <si>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</si>
  <si>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</si>
  <si>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</si>
  <si>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</si>
  <si>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</si>
  <si>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</si>
  <si>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</si>
  <si>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</si>
  <si>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</si>
  <si>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</si>
  <si>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</si>
  <si>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</si>
  <si>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</si>
  <si>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</si>
  <si>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</si>
  <si>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</si>
  <si>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</si>
  <si>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</si>
  <si>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</si>
  <si>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</si>
  <si>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</si>
  <si>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</si>
  <si>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</si>
  <si>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</si>
  <si>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</si>
  <si>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</si>
  <si>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</si>
  <si>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</si>
  <si>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</si>
  <si>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</si>
  <si>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</si>
  <si>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</si>
  <si>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</si>
  <si>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</si>
  <si>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</si>
  <si>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</si>
  <si>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</si>
  <si>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</si>
  <si>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</si>
  <si>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</si>
  <si>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</si>
  <si>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</si>
  <si>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</si>
  <si>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</si>
  <si>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</si>
  <si>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</si>
  <si>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</si>
  <si>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</si>
  <si>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</si>
  <si>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</si>
  <si>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</si>
  <si>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</si>
  <si>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</si>
  <si>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</si>
  <si>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</si>
  <si>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</si>
  <si>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</si>
  <si>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</si>
  <si>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</si>
  <si>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</si>
  <si>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</si>
  <si>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</si>
  <si>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</si>
  <si>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</si>
  <si>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</si>
  <si>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</si>
  <si>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</si>
  <si>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</si>
  <si>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</si>
  <si>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</si>
  <si>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</si>
  <si>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</si>
  <si>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</si>
  <si>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</si>
  <si>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</si>
  <si>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</si>
  <si>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</si>
  <si>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</si>
  <si>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</si>
  <si>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</si>
  <si>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</si>
  <si>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</si>
  <si>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</si>
  <si>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</si>
  <si>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</si>
  <si>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</si>
  <si>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</si>
  <si>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</si>
  <si>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</si>
  <si>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</si>
  <si>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</si>
  <si>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</si>
  <si>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</si>
  <si>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</si>
  <si>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</si>
  <si>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</si>
  <si>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</si>
  <si>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</si>
  <si>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</si>
  <si>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</si>
  <si>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</si>
  <si>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</si>
  <si>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</si>
  <si>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</si>
  <si>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</si>
  <si>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</si>
  <si>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</si>
  <si>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</si>
  <si>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</si>
  <si>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</si>
  <si>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</si>
  <si>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</si>
  <si>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</si>
  <si>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</si>
  <si>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</si>
  <si>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</si>
  <si>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</si>
  <si>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</si>
  <si>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</si>
  <si>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</si>
  <si>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</si>
  <si>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</si>
  <si>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</si>
  <si>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</si>
  <si>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</si>
  <si>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</si>
  <si>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</si>
  <si>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</si>
  <si>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</si>
  <si>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</si>
  <si>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</si>
  <si>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</si>
  <si>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</si>
  <si>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</si>
  <si>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</si>
  <si>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</si>
  <si>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</si>
  <si>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</si>
  <si>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</si>
  <si>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</si>
  <si>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</si>
  <si>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</si>
  <si>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</si>
  <si>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</si>
  <si>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</si>
  <si>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</si>
  <si>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</si>
  <si>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</si>
  <si>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</si>
  <si>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</si>
  <si>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</si>
  <si>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</si>
  <si>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</si>
  <si>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</si>
  <si>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</si>
  <si>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</si>
  <si>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</si>
  <si>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</si>
  <si>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</si>
  <si>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</si>
  <si>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</si>
  <si>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</si>
  <si>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</si>
  <si>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</si>
  <si>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</si>
  <si>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</si>
  <si>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</si>
  <si>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</si>
  <si>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</si>
  <si>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</si>
  <si>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</si>
  <si>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</si>
  <si>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</si>
  <si>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</si>
  <si>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</si>
  <si>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</si>
  <si>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</si>
  <si>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</si>
  <si>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</si>
  <si>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</si>
  <si>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</si>
  <si>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</si>
  <si>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</si>
  <si>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</si>
  <si>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</si>
  <si>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</si>
  <si>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</si>
  <si>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</si>
  <si>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</si>
  <si>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</si>
  <si>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</si>
  <si>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</si>
  <si>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</si>
  <si>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</si>
  <si>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</si>
  <si>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</si>
  <si>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</si>
  <si>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</si>
  <si>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</si>
  <si>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</si>
  <si>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</si>
  <si>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</si>
  <si>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</si>
  <si>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</si>
  <si>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</si>
  <si>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</si>
  <si>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</si>
  <si>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</si>
  <si>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</si>
  <si>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</si>
  <si>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</si>
  <si>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</si>
  <si>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</si>
  <si>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</si>
  <si>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</si>
  <si>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</si>
  <si>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</si>
  <si>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</si>
  <si>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</si>
  <si>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</si>
  <si>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</si>
  <si>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</si>
  <si>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</si>
  <si>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</si>
  <si>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</si>
  <si>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</si>
  <si>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</si>
  <si>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</si>
  <si>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</si>
  <si>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</si>
  <si>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</si>
  <si>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</si>
  <si>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</si>
  <si>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</si>
  <si>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</si>
  <si>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</si>
  <si>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</si>
  <si>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</si>
  <si>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</si>
  <si>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</si>
  <si>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</si>
  <si>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</si>
  <si>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</si>
  <si>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</si>
  <si>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</si>
  <si>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</si>
  <si>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</si>
  <si>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</si>
  <si>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</si>
  <si>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</si>
  <si>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</si>
  <si>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</si>
  <si>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</si>
  <si>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</si>
  <si>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</si>
  <si>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</si>
  <si>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</si>
  <si>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</si>
  <si>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</si>
  <si>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</si>
  <si>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</si>
  <si>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</si>
  <si>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</si>
  <si>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</si>
  <si>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</si>
  <si>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</si>
  <si>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</si>
  <si>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</si>
  <si>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</si>
  <si>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</si>
  <si>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</si>
  <si>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</si>
  <si>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</si>
  <si>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</si>
  <si>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</si>
  <si>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</si>
  <si>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</si>
  <si>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</si>
  <si>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</si>
  <si>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</si>
  <si>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</si>
  <si>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</si>
  <si>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</si>
  <si>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</si>
  <si>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</si>
  <si>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</si>
  <si>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</si>
  <si>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</si>
  <si>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</si>
  <si>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</si>
  <si>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</si>
  <si>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</si>
  <si>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</si>
  <si>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</si>
  <si>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</si>
  <si>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</si>
  <si>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</si>
  <si>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</si>
  <si>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</si>
  <si>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</si>
  <si>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</si>
  <si>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</si>
  <si>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</si>
  <si>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</si>
  <si>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</si>
  <si>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</si>
  <si>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</si>
  <si>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</si>
  <si>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</si>
  <si>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</si>
  <si>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</si>
  <si>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</si>
  <si>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</si>
  <si>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</si>
  <si>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</si>
  <si>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</si>
  <si>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</si>
  <si>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</si>
  <si>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</si>
  <si>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</si>
  <si>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</si>
  <si>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</si>
  <si>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</si>
  <si>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</si>
  <si>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</si>
  <si>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</si>
  <si>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</si>
  <si>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</si>
  <si>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</si>
  <si>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</si>
  <si>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</si>
  <si>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</si>
  <si>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</si>
  <si>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</si>
  <si>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</si>
  <si>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</si>
  <si>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</si>
  <si>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</si>
  <si>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</si>
  <si>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</si>
  <si>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</si>
  <si>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</si>
  <si>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</si>
  <si>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</si>
  <si>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</si>
  <si>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</si>
  <si>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</si>
  <si>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</si>
  <si>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</si>
  <si>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</si>
  <si>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</si>
  <si>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</si>
  <si>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</si>
  <si>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</si>
  <si>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</si>
  <si>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</si>
  <si>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</si>
  <si>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</si>
  <si>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</si>
  <si>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</si>
  <si>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</si>
  <si>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</si>
  <si>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</si>
  <si>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</si>
  <si>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</si>
  <si>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</si>
  <si>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</si>
  <si>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</si>
  <si>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</si>
  <si>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</si>
  <si>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</si>
  <si>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</si>
  <si>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</si>
  <si>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</si>
  <si>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</si>
  <si>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</si>
  <si>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</si>
  <si>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</si>
  <si>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</si>
  <si>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</si>
  <si>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</si>
  <si>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</si>
  <si>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</si>
  <si>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</si>
  <si>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</si>
  <si>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</si>
  <si>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</si>
  <si>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</si>
  <si>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</si>
  <si>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</si>
  <si>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</si>
  <si>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</si>
  <si>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</si>
  <si>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</si>
  <si>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</si>
  <si>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</si>
  <si>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</si>
  <si>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</si>
  <si>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</si>
  <si>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</si>
  <si>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</si>
  <si>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</si>
  <si>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</si>
  <si>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</si>
  <si>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</si>
  <si>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</si>
  <si>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</si>
  <si>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</si>
  <si>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</si>
  <si>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</si>
  <si>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</si>
  <si>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</si>
  <si>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</si>
  <si>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</si>
  <si>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</si>
  <si>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</si>
  <si>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</si>
  <si>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</si>
  <si>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</si>
  <si>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</si>
  <si>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</si>
  <si>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</si>
  <si>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</si>
  <si>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</si>
  <si>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</si>
  <si>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</si>
  <si>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</si>
  <si>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</si>
  <si>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</si>
  <si>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</si>
  <si>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</si>
  <si>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</si>
  <si>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</si>
  <si>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</si>
  <si>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</si>
  <si>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</si>
  <si>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</si>
  <si>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</si>
  <si>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</si>
  <si>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</si>
  <si>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</si>
  <si>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</si>
  <si>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</si>
  <si>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</si>
  <si>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</si>
  <si>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</si>
  <si>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</si>
  <si>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</si>
  <si>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</si>
  <si>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</si>
  <si>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</si>
  <si>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</si>
  <si>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</si>
  <si>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</si>
  <si>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</si>
  <si>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</si>
  <si>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</si>
  <si>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</si>
  <si>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</si>
  <si>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</si>
  <si>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</si>
  <si>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</si>
  <si>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</si>
  <si>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</si>
  <si>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</si>
  <si>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</si>
  <si>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</si>
  <si>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</si>
  <si>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</si>
  <si>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</si>
  <si>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</si>
  <si>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</si>
  <si>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</si>
  <si>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</si>
  <si>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</si>
  <si>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</si>
  <si>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</si>
  <si>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</si>
  <si>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</si>
  <si>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</si>
  <si>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</si>
  <si>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</si>
  <si>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</si>
  <si>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</si>
  <si>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</si>
  <si>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</si>
  <si>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</si>
  <si>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</si>
  <si>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</si>
  <si>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</si>
  <si>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</si>
  <si>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</si>
  <si>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</si>
  <si>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</si>
  <si>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</si>
  <si>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</si>
  <si>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</si>
  <si>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</si>
  <si>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</si>
  <si>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</si>
  <si>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</si>
  <si>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</si>
  <si>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</si>
  <si>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</si>
  <si>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</si>
  <si>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</si>
  <si>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</si>
  <si>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</si>
  <si>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</si>
  <si>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</si>
  <si>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</si>
  <si>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</si>
  <si>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</si>
  <si>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</si>
  <si>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</si>
  <si>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</si>
  <si>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</si>
  <si>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</si>
  <si>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</si>
  <si>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</si>
  <si>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</si>
  <si>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</si>
  <si>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</si>
  <si>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</si>
  <si>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</si>
  <si>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</si>
  <si>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</si>
  <si>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</si>
  <si>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</si>
  <si>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</si>
  <si>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</si>
  <si>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</si>
  <si>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</si>
  <si>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</si>
  <si>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</si>
  <si>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</si>
  <si>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</si>
  <si>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</si>
  <si>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</si>
  <si>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</si>
  <si>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</si>
  <si>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</si>
  <si>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</si>
  <si>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</si>
  <si>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</si>
  <si>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</si>
  <si>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</si>
  <si>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</si>
  <si>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</si>
  <si>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</si>
  <si>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</si>
  <si>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</si>
  <si>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</si>
  <si>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</si>
  <si>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</si>
  <si>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</si>
  <si>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</si>
  <si>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</si>
  <si>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</si>
  <si>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</si>
  <si>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</si>
  <si>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</si>
  <si>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</si>
  <si>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</si>
  <si>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</si>
  <si>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</si>
  <si>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</si>
  <si>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</si>
  <si>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</si>
  <si>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</si>
  <si>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</si>
  <si>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</si>
  <si>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</si>
  <si>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</si>
  <si>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</si>
  <si>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</si>
  <si>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</si>
  <si>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</si>
  <si>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</si>
  <si>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</si>
  <si>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</si>
  <si>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</si>
  <si>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</si>
  <si>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</si>
  <si>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</si>
  <si>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</si>
  <si>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</si>
  <si>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</si>
  <si>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</si>
  <si>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</si>
  <si>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</si>
  <si>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</si>
  <si>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</si>
  <si>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</si>
  <si>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</si>
  <si>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</si>
  <si>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</si>
  <si>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</si>
  <si>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</si>
  <si>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</si>
  <si>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</si>
  <si>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</si>
  <si>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</si>
  <si>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</si>
  <si>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</si>
  <si>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</si>
  <si>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</si>
  <si>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</si>
  <si>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</si>
  <si>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</si>
  <si>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</si>
  <si>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</si>
  <si>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</si>
  <si>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</si>
  <si>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</si>
  <si>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</si>
  <si>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</si>
  <si>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</si>
  <si>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</si>
  <si>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</si>
  <si>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</si>
  <si>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</si>
  <si>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</si>
  <si>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</si>
  <si>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</si>
  <si>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</si>
  <si>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</si>
  <si>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</si>
  <si>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</si>
  <si>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</si>
  <si>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</si>
  <si>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</si>
  <si>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</si>
  <si>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</si>
  <si>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</si>
  <si>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</si>
  <si>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</si>
  <si>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</si>
  <si>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</si>
  <si>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</si>
  <si>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</si>
  <si>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</si>
  <si>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</si>
  <si>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</si>
  <si>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</si>
  <si>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</si>
  <si>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</si>
  <si>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</si>
  <si>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</si>
  <si>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</si>
  <si>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</si>
  <si>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</si>
  <si>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</si>
  <si>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</si>
  <si>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</si>
  <si>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</si>
  <si>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</si>
  <si>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</si>
  <si>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</si>
  <si>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</si>
  <si>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</si>
  <si>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</si>
  <si>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</si>
  <si>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</si>
  <si>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</si>
  <si>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</si>
  <si>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</si>
  <si>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PCM-20251103-00001133</t>
  </si>
  <si>
    <t>Critical</t>
  </si>
  <si>
    <t>EM team need 60 mins</t>
  </si>
  <si>
    <t>PCM-20251103-00000966</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</si>
  <si>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</si>
  <si>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</si>
  <si>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</si>
  <si>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</si>
  <si>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</si>
  <si>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</si>
  <si>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</si>
  <si>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</si>
  <si>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</si>
  <si>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</si>
  <si>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</si>
  <si>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</si>
  <si>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</si>
  <si>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</si>
  <si>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</si>
  <si>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</si>
  <si>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</si>
  <si>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</si>
  <si>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</si>
  <si>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</si>
  <si>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</si>
  <si>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</si>
  <si>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</si>
  <si>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</si>
  <si>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</si>
  <si>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</si>
  <si>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</si>
  <si>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</si>
  <si>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</si>
  <si>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</si>
  <si>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</si>
  <si>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</si>
  <si>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</si>
  <si>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</si>
  <si>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</si>
  <si>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</si>
  <si>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</si>
  <si>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</si>
  <si>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</si>
  <si>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</si>
  <si>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</si>
  <si>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</si>
  <si>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</si>
  <si>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</si>
  <si>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</si>
  <si>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</si>
  <si>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</si>
  <si>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</si>
  <si>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</si>
  <si>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</si>
  <si>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</si>
  <si>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</si>
  <si>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</si>
  <si>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</si>
  <si>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</si>
  <si>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</si>
  <si>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</si>
  <si>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</si>
  <si>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</si>
  <si>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</si>
  <si>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</si>
  <si>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</si>
  <si>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</si>
  <si>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</si>
  <si>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</si>
  <si>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</si>
  <si>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</si>
  <si>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</si>
  <si>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</si>
  <si>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</si>
  <si>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</si>
  <si>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</si>
  <si>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</si>
  <si>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</si>
  <si>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</si>
  <si>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</si>
  <si>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</si>
  <si>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</si>
  <si>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</si>
  <si>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</si>
  <si>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</si>
  <si>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</si>
  <si>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</si>
  <si>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</si>
  <si>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PCM-20251103-00000895</t>
  </si>
  <si>
    <t>025-11-03 11:17:37</t>
  </si>
  <si>
    <t>ETA 90 min</t>
  </si>
  <si>
    <t>PCM-20251103-00001060</t>
  </si>
  <si>
    <t>access issue site located inside military base</t>
  </si>
  <si>
    <t>PCM-20251103-00001183</t>
  </si>
  <si>
    <t xml:space="preserve">EM team on the way ETA 50 mins </t>
  </si>
  <si>
    <t xml:space="preserve"> PCM-20250215-00000830 </t>
  </si>
  <si>
    <t>LTE site still down and  site located in aramco area access issue need special permission</t>
  </si>
  <si>
    <t>PCM-20251103-00000893</t>
  </si>
  <si>
    <t>Sceco cut of at area and team save Hub site USMD0698</t>
  </si>
  <si>
    <t>PCM-20251103-00001214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</si>
  <si>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</si>
  <si>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</si>
  <si>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</si>
  <si>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</si>
  <si>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</si>
  <si>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</si>
  <si>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PCM-20251103-00001179</t>
  </si>
  <si>
    <t>EM Team on the way ETA: 40 Mins</t>
  </si>
  <si>
    <t>EM Team on the way ETA: 30 Mins</t>
  </si>
  <si>
    <t>PCM-20251103-00001193</t>
  </si>
  <si>
    <t>EM Team on the way ETA: 20 Mins</t>
  </si>
  <si>
    <t>PCM-20251103-00001105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</si>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</sst>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9" totalsRowShown="0" headerRowDxfId="174" dataDxfId="173" headerRowBorderDxfId="171" tableBorderDxfId="172" totalsRowBorderDxfId="170">
  <autoFilter ref="A1:L1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7" dataDxfId="156" headerRowBorderDxfId="154" tableBorderDxfId="155" totalsRowBorderDxfId="153">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2" totalsRowShown="0" headerRowDxfId="64" dataDxfId="63" headerRowBorderDxfId="61" tableBorderDxfId="62">
  <autoFilter ref="A1:L10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3" totalsRowShown="0" headerRowDxfId="48" dataDxfId="47" headerRowBorderDxfId="45" tableBorderDxfId="46" totalsRowBorderDxfId="44">
  <autoFilter ref="A1:L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5" totalsRowShown="0" headerRowDxfId="31" dataDxfId="30" headerRowBorderDxfId="28" tableBorderDxfId="29">
  <autoFilter ref="A1:L3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301.68597951388801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33" t="s">
        <v>21182</v>
      </c>
      <c r="E3" s="134" t="s">
        <v>39024</v>
      </c>
      <c r="F3" s="135">
        <v>45964.590312499997</v>
      </c>
      <c r="G3" s="136">
        <f ca="1">IFERROR(NOW()-F3,"")</f>
        <v>4.4092939817346632E-2</v>
      </c>
      <c r="H3" s="135">
        <v>45964.577118055553</v>
      </c>
      <c r="I3" s="133" t="str">
        <f>IFERROR(VLOOKUP(D3,DB!A:F,6,0),"")</f>
        <v>SCECO</v>
      </c>
      <c r="J3" s="133" t="str">
        <f>IFERROR(VLOOKUP(D3,DB!A:G,7,0),"")</f>
        <v>Vandalized+Vandalized</v>
      </c>
      <c r="K3" s="137" t="s">
        <v>39025</v>
      </c>
      <c r="L3" s="138" t="str">
        <f>IFERROR(VLOOKUP(D3,DB!A:I,9,0),"")</f>
        <v>Latis</v>
      </c>
    </row>
    <row r="4" spans="1:15" ht="15" customHeight="1">
      <c r="A4" s="132" t="s">
        <v>39026</v>
      </c>
      <c r="B4" s="133" t="str">
        <f>IFERROR(VLOOKUP(D4,DB!A:K,11,0),"")</f>
        <v>R1</v>
      </c>
      <c r="C4" s="133">
        <v>1</v>
      </c>
      <c r="D4" s="133" t="s">
        <v>13274</v>
      </c>
      <c r="E4" s="134" t="s">
        <v>39021</v>
      </c>
      <c r="F4" s="135">
        <v>45964.5312037037</v>
      </c>
      <c r="G4" s="136">
        <f ca="1">IFERROR(NOW()-F4,"")</f>
        <v>0.10320173611398786</v>
      </c>
      <c r="H4" s="135">
        <v>45964.526342592595</v>
      </c>
      <c r="I4" s="133" t="str">
        <f>IFERROR(VLOOKUP(D4,DB!A:F,6,0),"")</f>
        <v>SCECO</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45964.634405439814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45964.634405439814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45964.634405439814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45964.634405439814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45964.634405439814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45964.634405439814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45964.634405439814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45964.634405439814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45964.634405439814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45964.634405439814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45964.634405439814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45964.634405439814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45964.634405439814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45964.634405439814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45964.634405439814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45964.634405439814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45964.634405439814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45964.634405439814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45964.634405439814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45964.634405439814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45964.634405439814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45964.634405439814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45964.634405439814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45964.634405439814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45964.634405439814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45964.634405439814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45964.634405439814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45964.634405439814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45964.634405439814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45964.634405439814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45964.634405439814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45964.634405439814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45964.634405439814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45964.634405439814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45964.634405439814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45964.634405439814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45964.634405439814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45964.634405439814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45964.634405439814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45964.634405439814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45964.634405439814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45964.634405439814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45964.634405439814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45964.634405439814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45964.634405439814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45964.634405439814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45964.634405439814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45964.634405439814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45964.634405439814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45964.634405439814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45964.634405439814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45964.634405439814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45964.634405439814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45964.634405439814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45964.634405439814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45964.634405439814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45964.634405439814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45964.634405439814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45964.634405439814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45964.634405439814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45964.634405439814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45964.634405439814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45964.634405439814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45964.634405439814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45964.634405439814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45964.634405439814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45964.634405439814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45964.634405439814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45964.634405439814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45964.634405439814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45964.634405439814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45964.634405439814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45964.634405439814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45964.634405439814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45964.634405439814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45964.634405439814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45964.634405439814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45964.634405439814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45964.634405439814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45964.634405439814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45964.634405439814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45964.634405439814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45964.634405439814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45964.634405439814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45964.634405439814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45964.634405439814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45964.634405439814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45964.634405439814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45964.634405439814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45964.634405439814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45964.634405439814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45964.634405439814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45964.634405439814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45964.634405439814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45964.634405439814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45964.634405439814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45964.634405439814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45964.634405439814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45964.634405439814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45964.634405439814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45964.634405439814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45964.634405439814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45964.634405439814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45964.634405439814</v>
      </c>
      <c r="H108" s="135"/>
      <c r="I108" s="133" t="str">
        <f>IFERROR(VLOOKUP(D108,DB!A:F,6,0),"")</f>
        <v/>
      </c>
      <c r="J108" s="133" t="str">
        <f>IFERROR(VLOOKUP(D108,DB!A:G,7,0),"")</f>
        <v/>
      </c>
      <c r="K108" s="137"/>
      <c r="L108" s="138" t="str">
        <f>IFERROR(VLOOKUP(D108,DB!A:I,9,0),"")</f>
        <v/>
      </c>
    </row>
    <row r="109" spans="1:12" ht="15" customHeight="1">
      <c r="A109" s="144"/>
      <c r="B109" s="145" t="str">
        <f>IFERROR(VLOOKUP(D109,DB!A:K,11,0),"")</f>
        <v/>
      </c>
      <c r="C109" s="145"/>
      <c r="D109" s="145"/>
      <c r="E109" s="146"/>
      <c r="F109" s="147"/>
      <c r="G109" s="148">
        <f ca="1">IFERROR(NOW()-F109,"")</f>
        <v>45964.634405439814</v>
      </c>
      <c r="H109" s="147"/>
      <c r="I109" s="145" t="str">
        <f>IFERROR(VLOOKUP(D109,DB!A:F,6,0),"")</f>
        <v/>
      </c>
      <c r="J109" s="145" t="str">
        <f>IFERROR(VLOOKUP(D109,DB!A:G,7,0),"")</f>
        <v/>
      </c>
      <c r="K109" s="149"/>
      <c r="L109" s="150" t="str">
        <f>IFERROR(VLOOKUP(D109,DB!A:I,9,0),"")</f>
        <v/>
      </c>
    </row>
  </sheetData>
  <customSheetViews>
    <customSheetView guid="{F6042A99-DD27-4453-835D-0834D95730CC}" filter="1" showAutoFilter="1">
      <pageMargins left="0" right="0" top="0" bottom="0" header="0" footer="0"/>
      <autoFilter ref="B1:M1" xr:uid="{7D65D2C5-E0C6-4360-8D89-FB3EC1ED3F60}"/>
    </customSheetView>
  </customSheetViews>
  <dataValidations count="2">
    <dataValidation allowBlank="1" showInputMessage="1" showErrorMessage="1" sqref="E1" xr:uid="{5DBA255D-CDD9-49FB-AD3C-AF70AB4EE696}"/>
    <dataValidation type="list" allowBlank="1" showInputMessage="1" showErrorMessage="1" sqref="E2:E1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139.63456747685268</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5.8923221064833342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2</v>
      </c>
      <c r="D5" s="18" t="s">
        <v>38840</v>
      </c>
      <c r="E5" s="113" t="s">
        <v>39021</v>
      </c>
      <c r="F5" s="114">
        <v>45964.475532407407</v>
      </c>
      <c r="G5" s="115">
        <f ca="1">IFERROR(NOW()-F5,"-")</f>
        <v>0.15887303240742767</v>
      </c>
      <c r="H5" s="114" t="s">
        <v>39112</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45964.634405439814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45964.634405439814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45964.634405439814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45964.634405439814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45964.634405439814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45964.634405439814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45964.634405439814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45964.634405439814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45964.634405439814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45964.634405439814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45964.634405439814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45964.634405439814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45964.634405439814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45964.634405439814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45964.634405439814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45964.634405439814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45964.634405439814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45964.634405439814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45964.634405439814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45964.634405439814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45964.634405439814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45964.634405439814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45964.634405439814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45964.634405439814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45964.634405439814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45964.634405439814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45964.634405439814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45964.634405439814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45964.634405439814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45964.634405439814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45964.634405439814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45964.634405439814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45964.634405439814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45964.634405439814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45964.634405439814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45964.634405439814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45964.634405439814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45964.634405439814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45964.634405439814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45964.634405439814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45964.634405439814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45964.634405439814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45964.634405439814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45964.634405439814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45964.634405439814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45964.634405439814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45964.634405439814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45964.634405439814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45964.634405439814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45964.634405439814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45964.634405439814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45964.634405439814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45964.634405439814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45964.634405439814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45964.634405439814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45964.634405439814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45964.634405439814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45964.634405439814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45964.634405439814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45964.634405439814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45964.634405439814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45964.634405439814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45964.634405439814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45964.634405439814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45964.634405439814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45964.634405439814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45964.634405439814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45964.634405439814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45964.634405439814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45964.634405439814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45964.634405439814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45964.634405439814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45964.634405439814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45964.634405439814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45964.634405439814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45964.634405439814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45964.634405439814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45964.634405439814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45964.634405439814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45964.634405439814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45964.634405439814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45964.634405439814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45964.634405439814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45964.634405439814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45964.634405439814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45964.634405439814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45964.634405439814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45964.634405439814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45964.634405439814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45964.634405439814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45964.634405439814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45964.634405439814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45964.634405439814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45964.634405439814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45964.634405439814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45964.634405439814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45964.634405439814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45964.634405439814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45964.634405439814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45964.634405439814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45964.634405439814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45964.634405439814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45964.634405439814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45964.634405439814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45964.634405439814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45964.634405439814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45964.634405439814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45964.634405439814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45964.634405439814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45964.634405439814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45964.634405439814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45964.634405439814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45964.634405439814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45964.634405439814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45964.634405439814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45964.634405439814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45964.634405439814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45964.634405439814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45964.634405439814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45964.634405439814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45964.634405439814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45964.634405439814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45964.634405439814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60"/>
      <c r="B129" s="161" t="str">
        <f>IFERROR(VLOOKUP(D129,DB!A:K,11,0),"")</f>
        <v/>
      </c>
      <c r="C129" s="161"/>
      <c r="D129" s="161"/>
      <c r="E129" s="162"/>
      <c r="F129" s="163"/>
      <c r="G129" s="164">
        <f ca="1">IFERROR(NOW()-F129,"-")</f>
        <v>45964.634405439814</v>
      </c>
      <c r="H129" s="163"/>
      <c r="I129" s="161" t="str">
        <f>IFERROR(VLOOKUP(D129,DB!A:F,6,0),"")</f>
        <v/>
      </c>
      <c r="J129" s="161" t="str">
        <f>IFERROR(VLOOKUP(D129,DB!A:G,7,0),"")</f>
        <v/>
      </c>
      <c r="K129" s="165"/>
      <c r="L129" s="161" t="str">
        <f>IFERROR(VLOOKUP(D129,DB!A:I,9,0),"")</f>
        <v/>
      </c>
      <c r="M129" s="161"/>
      <c r="N129" s="161"/>
      <c r="O129" s="161"/>
      <c r="P129" s="161"/>
      <c r="Q129" s="161"/>
      <c r="R129" s="161"/>
      <c r="S129" s="161"/>
      <c r="T129" s="161"/>
      <c r="U129" s="161"/>
      <c r="V129" s="161"/>
      <c r="W129" s="161"/>
      <c r="X129" s="161"/>
      <c r="Y129" s="161"/>
      <c r="Z129" s="161"/>
      <c r="AA129" s="161"/>
      <c r="AB129" s="161"/>
      <c r="AC129" s="161"/>
      <c r="AD129" s="161"/>
      <c r="AE129" s="161"/>
      <c r="AF129" s="161"/>
      <c r="AG129" s="161"/>
      <c r="AH129" s="161"/>
      <c r="AI129" s="161"/>
      <c r="AJ129" s="161"/>
      <c r="AK129" s="161"/>
      <c r="AL129" s="161"/>
      <c r="AM129" s="161"/>
      <c r="AN129" s="161"/>
      <c r="AO129" s="161"/>
      <c r="AP129" s="161"/>
      <c r="AQ129" s="161"/>
      <c r="AR129" s="161"/>
      <c r="AS129" s="161"/>
      <c r="AT129" s="161"/>
      <c r="AU129" s="161"/>
      <c r="AV129" s="161"/>
      <c r="AW129" s="161"/>
      <c r="AX129" s="161"/>
      <c r="AY129" s="161"/>
      <c r="AZ129" s="161"/>
      <c r="BA129" s="161"/>
      <c r="BB129" s="161"/>
      <c r="BC129" s="161"/>
      <c r="BD129" s="161"/>
      <c r="BE129" s="161"/>
      <c r="BF129" s="161"/>
      <c r="BG129" s="161"/>
      <c r="BH129" s="161"/>
      <c r="BI129" s="161"/>
      <c r="BJ129" s="161"/>
      <c r="BK129" s="161"/>
      <c r="BL129" s="161"/>
      <c r="BM129" s="161"/>
      <c r="BN129" s="161"/>
      <c r="BO129" s="161"/>
      <c r="BP129" s="161"/>
      <c r="BQ129" s="161"/>
      <c r="BR129" s="161"/>
      <c r="BS129" s="161"/>
      <c r="BT129" s="161"/>
      <c r="BU129" s="161"/>
      <c r="BV129" s="161"/>
      <c r="BW129" s="161"/>
      <c r="BX129" s="161"/>
      <c r="BY129" s="161"/>
      <c r="BZ129" s="161"/>
      <c r="CA129" s="161"/>
      <c r="CB129" s="161"/>
      <c r="CC129" s="161"/>
      <c r="CD129" s="161"/>
      <c r="CE129" s="161"/>
      <c r="CF129" s="161"/>
      <c r="CG129" s="161"/>
      <c r="CH129" s="161"/>
      <c r="CI129" s="161"/>
      <c r="CJ129" s="166"/>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19361</v>
      </c>
      <c r="E2" s="18" t="s">
        <v>39021</v>
      </c>
      <c r="F2" s="22">
        <v>45964.567245370374</v>
      </c>
      <c r="G2" s="21">
        <f t="shared" ref="G2:G33" ca="1" si="0">IFERROR(NOW()-F2,"-")</f>
        <v>6.716006944043329E-2</v>
      </c>
      <c r="H2" s="22">
        <v>45964.562164351853</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3</v>
      </c>
      <c r="D3" s="62" t="s">
        <v>16714</v>
      </c>
      <c r="E3" s="18" t="s">
        <v>39021</v>
      </c>
      <c r="F3" s="22">
        <v>45964.606886574074</v>
      </c>
      <c r="G3" s="21">
        <f t="shared" ca="1" si="0"/>
        <v>2.7518865739693865E-2</v>
      </c>
      <c r="H3" s="22">
        <v>45964.599594907406</v>
      </c>
      <c r="I3" s="19" t="str">
        <f>IFERROR(VLOOKUP(D3,DB!A:F,6,0),"")</f>
        <v>SCECO</v>
      </c>
      <c r="J3" s="18" t="str">
        <f>IFERROR(VLOOKUP(D3,DB!A:G,7,0),"")</f>
        <v>Dead</v>
      </c>
      <c r="K3" s="46" t="s">
        <v>39117</v>
      </c>
      <c r="L3" s="23" t="str">
        <f>IFERROR(VLOOKUP(D3,DB!A:I,9,0),"")</f>
        <v>Latis</v>
      </c>
    </row>
    <row r="4" spans="1:13" ht="15" customHeight="1">
      <c r="A4" s="19"/>
      <c r="B4" s="62" t="str">
        <f>IFERROR(VLOOKUP(D4,DB!A:K,11,0),"")</f>
        <v/>
      </c>
      <c r="C4" s="18"/>
      <c r="D4" s="18"/>
      <c r="E4" s="18"/>
      <c r="F4" s="20"/>
      <c r="G4" s="21">
        <f t="shared" ca="1" si="0"/>
        <v>45964.634405439814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45964.634405439814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45964.634405439814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45964.634405439814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45964.634405439814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45964.634405439814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45964.634405439814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45964.634405439814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45964.634405439814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45964.634405439814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45964.634405439814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45964.634405439814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45964.634405439814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45964.634405439814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45964.634405439814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45964.634405439814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45964.634405439814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45964.634405439814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45964.634405439814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45964.634405439814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45964.634405439814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45964.634405439814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45964.634405439814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45964.634405439814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45964.634405439814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45964.634405439814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45964.634405439814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45964.634405439814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45964.634405439814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45964.634405439814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ref="G34:G97" ca="1" si="1">IFERROR(NOW()-F34,"-")</f>
        <v>45964.634405439814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45964.634405439814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45964.634405439814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45964.634405439814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45964.634405439814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45964.634405439814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45964.634405439814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45964.634405439814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45964.634405439814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45964.634405439814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45964.634405439814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45964.634405439814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45964.634405439814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45964.634405439814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45964.634405439814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45964.634405439814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45964.634405439814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45964.634405439814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45964.634405439814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45964.634405439814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45964.634405439814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45964.634405439814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45964.634405439814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45964.634405439814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45964.634405439814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45964.634405439814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45964.634405439814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45964.634405439814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45964.634405439814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45964.634405439814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45964.634405439814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45964.634405439814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45964.634405439814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45964.634405439814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45964.634405439814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45964.634405439814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45964.634405439814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45964.634405439814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45964.634405439814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45964.634405439814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45964.634405439814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45964.634405439814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45964.634405439814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45964.634405439814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45964.634405439814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45964.634405439814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45964.634405439814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45964.634405439814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45964.634405439814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45964.634405439814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45964.634405439814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45964.634405439814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45964.634405439814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45964.634405439814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45964.634405439814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45964.634405439814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45964.634405439814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45964.634405439814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45964.634405439814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45964.634405439814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45964.634405439814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45964.634405439814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45964.634405439814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45964.634405439814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ref="G98:G161" ca="1" si="2">IFERROR(NOW()-F98,"-")</f>
        <v>45964.634405439814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45964.634405439814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45964.634405439814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45964.634405439814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45964.634405439814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45964.634405439814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45964.634405439814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45964.634405439814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45964.634405439814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45964.634405439814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45964.634405439814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45964.634405439814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45964.634405439814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45964.634405439814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45964.634405439814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45964.634405439814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45964.634405439814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45964.634405439814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45964.634405439814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45964.634405439814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45964.634405439814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45964.634405439814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45964.634405439814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45964.634405439814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45964.634405439814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45964.634405439814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45964.634405439814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45964.634405439814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45964.634405439814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45964.634405439814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45964.634405439814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45964.634405439814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45964.634405439814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45964.634405439814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45964.634405439814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45964.634405439814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45964.634405439814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45964.634405439814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45964.634405439814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45964.634405439814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45964.634405439814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45964.634405439814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45964.634405439814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45964.634405439814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45964.634405439814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45964.634405439814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45964.634405439814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45964.634405439814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45964.634405439814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45964.634405439814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45964.634405439814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45964.634405439814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45964.634405439814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45964.634405439814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45964.634405439814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45964.634405439814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45964.634405439814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45964.634405439814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45964.634405439814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45964.634405439814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45964.634405439814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45964.634405439814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45964.634405439814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45964.634405439814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ref="G162:G225" ca="1" si="3">IFERROR(NOW()-F162,"-")</f>
        <v>45964.634405439814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45964.634405439814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45964.634405439814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45964.634405439814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45964.634405439814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45964.634405439814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45964.634405439814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45964.634405439814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45964.634405439814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45964.634405439814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45964.634405439814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45964.634405439814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45964.634405439814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45964.634405439814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45964.634405439814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45964.634405439814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45964.634405439814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45964.634405439814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45964.634405439814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45964.634405439814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45964.634405439814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45964.634405439814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45964.634405439814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45964.634405439814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45964.634405439814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45964.634405439814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45964.634405439814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45964.634405439814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45964.634405439814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45964.634405439814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45964.634405439814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45964.634405439814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45964.634405439814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45964.634405439814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45964.634405439814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45964.634405439814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45964.634405439814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45964.634405439814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45964.634405439814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45964.634405439814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45964.634405439814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45964.634405439814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45964.634405439814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45964.634405439814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45964.634405439814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45964.634405439814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45964.634405439814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45964.634405439814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45964.634405439814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45964.634405439814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45964.634405439814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45964.634405439814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45964.634405439814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45964.634405439814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45964.634405439814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45964.634405439814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45964.634405439814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45964.634405439814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45964.634405439814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45964.634405439814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45964.634405439814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45964.634405439814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45964.634405439814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45964.634405439814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ref="G226:G289" ca="1" si="4">IFERROR(NOW()-F226,"-")</f>
        <v>45964.634405439814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45964.634405439814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45964.634405439814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45964.634405439814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45964.634405439814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45964.634405439814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45964.634405439814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45964.634405439814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45964.634405439814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45964.634405439814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45964.634405439814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45964.634405439814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45964.634405439814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45964.634405439814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45964.634405439814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45964.634405439814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45964.634405439814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45964.634405439814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45964.634405439814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45964.634405439814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45964.634405439814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45964.634405439814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45964.634405439814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45964.634405439814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45964.634405439814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45964.634405439814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45964.634405439814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45964.634405439814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45964.634405439814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45964.634405439814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45964.634405439814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45964.634405439814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45964.634405439814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45964.634405439814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45964.634405439814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45964.634405439814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45964.634405439814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45964.634405439814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45964.634405439814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45964.634405439814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45964.634405439814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45964.634405439814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45964.634405439814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45964.634405439814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45964.634405439814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45964.634405439814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45964.634405439814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45964.634405439814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45964.634405439814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45964.634405439814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45964.634405439814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45964.634405439814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45964.634405439814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45964.634405439814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45964.634405439814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45964.634405439814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45964.634405439814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45964.634405439814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45964.634405439814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45964.634405439814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45964.634405439814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45964.634405439814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45964.634405439814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45964.634405439814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ref="G290:G353" ca="1" si="5">IFERROR(NOW()-F290,"-")</f>
        <v>45964.634405439814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45964.634405439814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45964.634405439814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45964.634405439814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45964.634405439814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45964.634405439814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45964.634405439814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45964.634405439814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45964.634405439814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45964.634405439814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45964.634405439814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45964.634405439814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45964.634405439814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45964.634405439814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45964.634405439814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45964.634405439814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45964.634405439814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45964.634405439814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45964.634405439814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45964.634405439814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45964.634405439814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45964.634405439814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45964.634405439814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45964.634405439814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45964.634405439814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45964.634405439814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45964.634405439814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45964.634405439814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45964.634405439814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45964.634405439814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45964.634405439814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45964.634405439814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45964.634405439814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45964.634405439814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45964.634405439814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45964.634405439814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45964.634405439814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45964.634405439814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45964.634405439814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45964.634405439814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45964.634405439814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45964.634405439814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45964.634405439814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45964.634405439814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45964.634405439814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45964.634405439814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45964.634405439814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45964.634405439814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45964.634405439814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45964.634405439814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45964.634405439814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45964.634405439814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45964.634405439814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45964.634405439814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45964.634405439814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45964.634405439814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45964.634405439814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45964.634405439814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45964.634405439814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45964.634405439814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45964.634405439814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45964.634405439814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45964.634405439814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45964.634405439814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ref="G354:G417" ca="1" si="6">IFERROR(NOW()-F354,"-")</f>
        <v>45964.634405439814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45964.634405439814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45964.634405439814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45964.634405439814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45964.634405439814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45964.634405439814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45964.634405439814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45964.634405439814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45964.634405439814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45964.634405439814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45964.634405439814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45964.634405439814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45964.634405439814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45964.634405439814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45964.634405439814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45964.634405439814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45964.634405439814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45964.634405439814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45964.634405439814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45964.634405439814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45964.634405439814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45964.634405439814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45964.634405439814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45964.634405439814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45964.634405439814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45964.634405439814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45964.634405439814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45964.634405439814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45964.634405439814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45964.634405439814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45964.634405439814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45964.634405439814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45964.634405439814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45964.634405439814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45964.634405439814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45964.634405439814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45964.634405439814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45964.634405439814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45964.634405439814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45964.634405439814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45964.634405439814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45964.634405439814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45964.634405439814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45964.634405439814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45964.634405439814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45964.634405439814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45964.634405439814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45964.634405439814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45964.634405439814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45964.634405439814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45964.634405439814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45964.634405439814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45964.634405439814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45964.634405439814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45964.634405439814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45964.634405439814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45964.634405439814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45964.634405439814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45964.634405439814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45964.634405439814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45964.634405439814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45964.634405439814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45964.634405439814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45964.634405439814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ref="G418:G481" ca="1" si="7">IFERROR(NOW()-F418,"-")</f>
        <v>45964.634405439814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45964.634405439814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45964.634405439814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45964.634405439814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45964.634405439814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45964.634405439814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45964.634405439814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45964.634405439814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45964.634405439814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45964.634405439814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45964.634405439814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45964.634405439814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45964.634405439814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45964.634405439814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45964.634405439814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45964.634405439814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45964.634405439814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45964.634405439814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45964.634405439814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45964.634405439814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45964.634405439814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45964.634405439814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45964.634405439814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45964.634405439814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45964.634405439814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45964.634405439814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45964.634405439814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45964.634405439814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45964.634405439814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45964.634405439814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45964.634405439814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45964.634405439814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45964.634405439814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45964.634405439814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45964.634405439814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45964.634405439814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45964.634405439814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45964.634405439814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45964.634405439814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45964.634405439814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45964.634405439814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45964.634405439814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45964.634405439814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45964.634405439814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45964.634405439814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45964.634405439814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45964.634405439814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45964.634405439814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45964.634405439814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45964.634405439814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45964.634405439814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45964.634405439814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45964.634405439814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45964.634405439814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45964.634405439814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45964.634405439814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45964.634405439814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45964.634405439814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45964.634405439814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45964.634405439814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45964.634405439814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45964.634405439814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45964.634405439814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45964.634405439814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ref="G482:G545" ca="1" si="8">IFERROR(NOW()-F482,"-")</f>
        <v>45964.634405439814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45964.634405439814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45964.634405439814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45964.634405439814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45964.634405439814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45964.634405439814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45964.634405439814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45964.634405439814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45964.634405439814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45964.634405439814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45964.634405439814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45964.634405439814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45964.634405439814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45964.634405439814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45964.634405439814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45964.634405439814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45964.634405439814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45964.634405439814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45964.634405439814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45964.634405439814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45964.634405439814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45964.634405439814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45964.634405439814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45964.634405439814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45964.634405439814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45964.634405439814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45964.634405439814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45964.634405439814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45964.634405439814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45964.634405439814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45964.634405439814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45964.634405439814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45964.634405439814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45964.634405439814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45964.634405439814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45964.634405439814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45964.634405439814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45964.634405439814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45964.634405439814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45964.634405439814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45964.634405439814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45964.634405439814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45964.634405439814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45964.634405439814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45964.634405439814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45964.634405439814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45964.634405439814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45964.634405439814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45964.634405439814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45964.634405439814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45964.634405439814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45964.634405439814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45964.634405439814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45964.634405439814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45964.634405439814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45964.634405439814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45964.634405439814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45964.634405439814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45964.634405439814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45964.634405439814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45964.634405439814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45964.634405439814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45964.634405439814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45964.634405439814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ref="G546:G609" ca="1" si="9">IFERROR(NOW()-F546,"-")</f>
        <v>45964.634405439814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45964.634405439814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45964.634405439814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45964.634405439814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45964.634405439814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45964.634405439814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45964.634405439814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45964.634405439814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45964.634405439814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45964.634405439814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45964.634405439814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45964.634405439814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45964.634405439814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45964.634405439814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45964.634405439814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45964.634405439814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45964.634405439814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45964.634405439814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45964.634405439814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45964.634405439814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45964.634405439814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45964.634405439814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45964.634405439814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45964.634405439814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45964.634405439814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45964.634405439814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45964.634405439814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45964.634405439814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45964.634405439814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45964.634405439814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45964.634405439814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45964.634405439814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45964.634405439814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45964.634405439814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45964.634405439814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45964.634405439814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45964.634405439814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45964.634405439814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45964.634405439814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45964.634405439814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45964.634405439814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45964.634405439814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45964.634405439814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45964.634405439814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45964.634405439814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45964.634405439814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45964.634405439814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45964.634405439814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45964.634405439814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45964.634405439814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45964.634405439814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45964.634405439814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45964.634405439814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45964.634405439814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45964.634405439814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45964.634405439814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45964.634405439814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45964.634405439814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45964.634405439814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45964.634405439814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45964.634405439814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45964.634405439814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45964.634405439814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45964.634405439814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ref="G610:G673" ca="1" si="10">IFERROR(NOW()-F610,"-")</f>
        <v>45964.634405439814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45964.634405439814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45964.634405439814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45964.634405439814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45964.634405439814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45964.634405439814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45964.634405439814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45964.634405439814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45964.634405439814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45964.634405439814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45964.634405439814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45964.634405439814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45964.634405439814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45964.634405439814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45964.634405439814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45964.634405439814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45964.634405439814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45964.634405439814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45964.634405439814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45964.634405439814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45964.634405439814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45964.634405439814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45964.634405439814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45964.634405439814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45964.634405439814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45964.634405439814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45964.634405439814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45964.634405439814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45964.634405439814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45964.634405439814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45964.634405439814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45964.634405439814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45964.634405439814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45964.634405439814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45964.634405439814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45964.634405439814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45964.634405439814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45964.634405439814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45964.634405439814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45964.634405439814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45964.634405439814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45964.634405439814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45964.634405439814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45964.634405439814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45964.634405439814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45964.634405439814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45964.634405439814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45964.634405439814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45964.634405439814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45964.634405439814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45964.634405439814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45964.634405439814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45964.634405439814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45964.634405439814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45964.634405439814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45964.634405439814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45964.634405439814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45964.634405439814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45964.634405439814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45964.634405439814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45964.634405439814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45964.634405439814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45964.634405439814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45964.634405439814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ref="G674:G737" ca="1" si="11">IFERROR(NOW()-F674,"-")</f>
        <v>45964.634405439814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45964.634405439814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45964.634405439814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45964.634405439814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45964.634405439814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45964.634405439814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45964.634405439814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45964.634405439814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45964.634405439814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45964.634405439814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45964.634405439814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45964.634405439814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45964.634405439814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45964.634405439814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45964.634405439814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45964.634405439814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45964.634405439814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45964.634405439814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45964.634405439814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45964.634405439814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45964.634405439814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45964.634405439814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45964.634405439814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45964.634405439814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45964.634405439814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45964.634405439814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45964.634405439814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45964.634405439814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45964.634405439814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45964.634405439814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45964.634405439814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45964.634405439814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45964.634405439814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45964.634405439814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45964.634405439814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45964.634405439814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45964.634405439814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45964.634405439814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45964.634405439814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45964.634405439814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45964.634405439814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45964.634405439814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45964.634405439814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45964.634405439814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45964.634405439814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45964.634405439814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45964.634405439814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45964.634405439814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45964.634405439814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45964.634405439814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45964.634405439814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45964.634405439814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45964.634405439814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45964.634405439814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45964.634405439814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45964.634405439814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45964.634405439814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45964.634405439814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45964.634405439814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45964.634405439814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45964.634405439814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45964.634405439814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45964.634405439814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45964.634405439814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ref="G738:G801" ca="1" si="12">IFERROR(NOW()-F738,"-")</f>
        <v>45964.634405439814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45964.634405439814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45964.634405439814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45964.634405439814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45964.634405439814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45964.634405439814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45964.634405439814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45964.634405439814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45964.634405439814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45964.634405439814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45964.634405439814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45964.634405439814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45964.634405439814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45964.634405439814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45964.634405439814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45964.634405439814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45964.634405439814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45964.634405439814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45964.634405439814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45964.634405439814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45964.634405439814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45964.634405439814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45964.634405439814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45964.634405439814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45964.634405439814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45964.634405439814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45964.634405439814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45964.634405439814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45964.634405439814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45964.634405439814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45964.634405439814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45964.634405439814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45964.634405439814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45964.634405439814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45964.634405439814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45964.634405439814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45964.634405439814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45964.634405439814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45964.634405439814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45964.634405439814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45964.634405439814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45964.634405439814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45964.634405439814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45964.634405439814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45964.634405439814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45964.634405439814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45964.634405439814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45964.634405439814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45964.634405439814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45964.634405439814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45964.634405439814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45964.634405439814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45964.634405439814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45964.634405439814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45964.634405439814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45964.634405439814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45964.634405439814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45964.634405439814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45964.634405439814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45964.634405439814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45964.634405439814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45964.634405439814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45964.634405439814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45964.634405439814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ref="G802:G865" ca="1" si="13">IFERROR(NOW()-F802,"-")</f>
        <v>45964.634405439814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45964.634405439814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45964.634405439814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45964.634405439814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45964.634405439814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45964.634405439814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45964.634405439814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45964.634405439814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45964.634405439814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45964.634405439814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45964.634405439814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45964.634405439814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45964.634405439814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45964.634405439814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45964.634405439814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45964.634405439814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45964.634405439814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45964.634405439814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45964.634405439814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45964.634405439814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45964.634405439814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45964.634405439814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45964.634405439814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45964.634405439814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45964.634405439814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45964.634405439814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45964.634405439814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45964.634405439814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45964.634405439814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45964.634405439814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45964.634405439814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45964.634405439814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45964.634405439814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45964.634405439814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45964.634405439814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45964.634405439814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45964.634405439814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45964.634405439814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45964.634405439814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45964.634405439814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45964.634405439814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45964.634405439814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45964.634405439814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45964.634405439814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45964.634405439814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45964.634405439814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45964.634405439814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45964.634405439814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45964.634405439814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45964.634405439814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45964.634405439814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45964.634405439814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45964.634405439814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45964.634405439814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45964.634405439814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45964.634405439814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45964.634405439814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45964.634405439814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45964.634405439814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45964.634405439814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45964.634405439814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45964.634405439814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45964.634405439814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45964.634405439814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ref="G866:G929" ca="1" si="14">IFERROR(NOW()-F866,"-")</f>
        <v>45964.634405439814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45964.634405439814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45964.634405439814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45964.634405439814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45964.634405439814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45964.634405439814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45964.634405439814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45964.634405439814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45964.634405439814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45964.634405439814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45964.634405439814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45964.634405439814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45964.634405439814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45964.634405439814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45964.634405439814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45964.634405439814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45964.634405439814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45964.634405439814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45964.634405439814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45964.634405439814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45964.634405439814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45964.634405439814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45964.634405439814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45964.634405439814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45964.634405439814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45964.634405439814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45964.634405439814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45964.634405439814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45964.634405439814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45964.634405439814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45964.634405439814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45964.634405439814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45964.634405439814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45964.634405439814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45964.634405439814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45964.634405439814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45964.634405439814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45964.634405439814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45964.634405439814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45964.634405439814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45964.634405439814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45964.634405439814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45964.634405439814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45964.634405439814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45964.634405439814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45964.634405439814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45964.634405439814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45964.634405439814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45964.634405439814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45964.634405439814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45964.634405439814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45964.634405439814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45964.634405439814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45964.634405439814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45964.634405439814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45964.634405439814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45964.634405439814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45964.634405439814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45964.634405439814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45964.634405439814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45964.634405439814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45964.634405439814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45964.634405439814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45964.634405439814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ref="G930:G993" ca="1" si="15">IFERROR(NOW()-F930,"-")</f>
        <v>45964.634405439814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45964.634405439814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45964.634405439814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45964.634405439814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45964.634405439814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45964.634405439814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45964.634405439814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45964.634405439814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45964.634405439814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45964.634405439814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45964.634405439814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45964.634405439814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45964.634405439814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45964.634405439814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45964.634405439814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45964.634405439814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45964.634405439814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45964.634405439814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45964.634405439814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45964.634405439814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45964.634405439814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45964.634405439814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45964.634405439814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45964.634405439814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45964.634405439814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45964.634405439814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45964.634405439814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45964.634405439814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45964.634405439814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45964.634405439814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45964.634405439814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45964.634405439814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45964.634405439814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45964.634405439814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45964.634405439814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45964.634405439814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45964.634405439814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45964.634405439814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45964.634405439814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45964.634405439814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45964.634405439814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45964.634405439814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45964.634405439814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45964.634405439814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45964.634405439814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45964.634405439814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45964.634405439814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45964.634405439814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45964.634405439814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45964.634405439814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45964.634405439814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45964.634405439814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45964.634405439814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45964.634405439814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45964.634405439814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45964.634405439814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45964.634405439814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45964.634405439814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45964.634405439814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45964.634405439814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45964.634405439814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45964.634405439814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45964.634405439814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45964.634405439814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ref="G994:G1057" ca="1" si="16">IFERROR(NOW()-F994,"-")</f>
        <v>45964.634405439814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45964.634405439814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45964.634405439814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45964.634405439814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45964.634405439814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45964.634405439814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45964.634405439814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45964.634405439814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45964.634405439814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45964.634405439814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45964.634405439814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45964.634405439814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45964.634405439814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45964.634405439814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45964.634405439814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45964.634405439814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45964.634405439814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45964.634405439814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45964.634405439814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45964.634405439814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45964.634405439814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45964.634405439814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45964.634405439814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45964.634405439814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45964.634405439814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45964.634405439814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45964.634405439814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45964.634405439814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45964.634405439814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45964.634405439814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45964.634405439814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45964.634405439814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45964.634405439814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45964.634405439814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45964.634405439814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45964.634405439814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45964.634405439814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45964.634405439814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45964.634405439814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45964.634405439814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45964.634405439814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45964.634405439814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45964.634405439814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45964.634405439814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45964.634405439814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45964.634405439814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45964.634405439814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45964.634405439814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45964.634405439814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45964.634405439814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45964.634405439814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45964.634405439814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45964.634405439814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45964.634405439814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45964.634405439814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45964.634405439814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45964.634405439814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45964.634405439814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45964.634405439814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45964.634405439814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45964.634405439814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45964.634405439814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45964.634405439814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45964.634405439814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ref="G1058:G1072" ca="1" si="17">IFERROR(NOW()-F1058,"-")</f>
        <v>45964.634405439814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45964.634405439814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45964.634405439814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45964.634405439814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45964.634405439814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45964.634405439814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45964.634405439814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45964.634405439814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45964.634405439814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45964.634405439814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45964.634405439814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45964.634405439814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45964.634405439814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45964.634405439814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45964.634405439814</v>
      </c>
      <c r="H1072" s="22"/>
      <c r="I1072" s="19" t="str">
        <f>IFERROR(VLOOKUP(D1072,DB!A:F,6,0),"")</f>
        <v/>
      </c>
      <c r="J1072" s="18" t="str">
        <f>IFERROR(VLOOKUP(D1072,DB!A:G,7,0),"")</f>
        <v/>
      </c>
      <c r="K1072" s="46"/>
      <c r="L1072" s="23" t="str">
        <f>IFERROR(VLOOKUP(D1072,DB!A:I,9,0),"")</f>
        <v/>
      </c>
    </row>
  </sheetData>
  <dataValidations count="2">
    <dataValidation allowBlank="1" showInputMessage="1" showErrorMessage="1" sqref="E1" xr:uid="{5914219A-CB83-432D-936A-CC0CB6F3982A}"/>
    <dataValidation type="list" allowBlank="1" showInputMessage="1" showErrorMessage="1" sqref="E2:E10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3"/>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261.15368784721795</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34987</v>
      </c>
      <c r="E3" s="97" t="s">
        <v>39021</v>
      </c>
      <c r="F3" s="122">
        <v>45964.501388888886</v>
      </c>
      <c r="G3" s="123">
        <f ca="1">IFERROR(NOW()-F3,"")</f>
        <v>0.13301655092800502</v>
      </c>
      <c r="H3" s="122">
        <v>45964.485972222225</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1</v>
      </c>
      <c r="D4" s="120" t="s">
        <v>36067</v>
      </c>
      <c r="E4" s="97" t="s">
        <v>39021</v>
      </c>
      <c r="F4" s="122">
        <v>45964.617488425924</v>
      </c>
      <c r="G4" s="123">
        <f ca="1">IFERROR(NOW()-F4,"")</f>
        <v>1.6917013890633825E-2</v>
      </c>
      <c r="H4" s="122">
        <v>45964.54959490741</v>
      </c>
      <c r="I4" s="118" t="str">
        <f>IFERROR(VLOOKUP(D4,DB!A:F,6,0),"")</f>
        <v>SCECO</v>
      </c>
      <c r="J4" s="118" t="str">
        <f>IFERROR(VLOOKUP(D4,DB!A:G,7,0),"")</f>
        <v>Dead</v>
      </c>
      <c r="K4" s="124"/>
      <c r="L4" s="120" t="str">
        <f>IFERROR(VLOOKUP(D4,DB!A:I,9,0),"")</f>
        <v>Latis</v>
      </c>
    </row>
    <row r="5" spans="1:16" ht="15" customHeight="1">
      <c r="A5" s="118"/>
      <c r="B5" s="118" t="str">
        <f>IFERROR(VLOOKUP(D5,DB!A:K,11,0),"")</f>
        <v/>
      </c>
      <c r="C5" s="119"/>
      <c r="D5" s="93"/>
      <c r="E5" s="97"/>
      <c r="F5" s="122"/>
      <c r="G5" s="123">
        <f ca="1">IFERROR(NOW()-F5,"")</f>
        <v>45964.634405439814</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45964.634405439814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45964.634405439814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45964.634405439814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45964.634405439814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45964.634405439814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45964.634405439814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121"/>
      <c r="F12" s="122"/>
      <c r="G12" s="123">
        <f ca="1">IFERROR(NOW()-F12,"")</f>
        <v>45964.634405439814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45964.634405439814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45964.634405439814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45964.634405439814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45964.634405439814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45964.634405439814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45964.634405439814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45964.634405439814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45964.634405439814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45964.634405439814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45964.634405439814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45964.634405439814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45964.634405439814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45964.634405439814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45964.634405439814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45964.634405439814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45964.634405439814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45964.634405439814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45964.634405439814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45964.634405439814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45964.634405439814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45964.634405439814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45964.634405439814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45964.634405439814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45964.634405439814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45964.634405439814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45964.634405439814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45964.634405439814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45964.634405439814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45964.634405439814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45964.634405439814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45964.634405439814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45964.634405439814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45964.634405439814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45964.634405439814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45964.634405439814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45964.634405439814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45964.634405439814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45964.634405439814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45964.634405439814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45964.634405439814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45964.634405439814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45964.634405439814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45964.634405439814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45964.634405439814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45964.634405439814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45964.634405439814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45964.634405439814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45964.634405439814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45964.634405439814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45964.634405439814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45964.634405439814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45964.634405439814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45964.634405439814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45964.634405439814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45964.634405439814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45964.634405439814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45964.634405439814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45964.634405439814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45964.634405439814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45964.634405439814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45964.634405439814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45964.634405439814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45964.634405439814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45964.634405439814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45964.634405439814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45964.634405439814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45964.634405439814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45964.634405439814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45964.634405439814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45964.634405439814</v>
      </c>
      <c r="H82" s="122"/>
      <c r="I82" s="118" t="str">
        <f>IFERROR(VLOOKUP(D82,DB!A:F,6,0),"")</f>
        <v/>
      </c>
      <c r="J82" s="118" t="str">
        <f>IFERROR(VLOOKUP(D82,DB!A:G,7,0),"")</f>
        <v/>
      </c>
      <c r="K82" s="124"/>
      <c r="L82" s="120" t="str">
        <f>IFERROR(VLOOKUP(D82,DB!A:I,9,0),"")</f>
        <v/>
      </c>
    </row>
    <row r="83" spans="1:12" ht="15" customHeight="1">
      <c r="A83" s="125"/>
      <c r="B83" s="125" t="str">
        <f>IFERROR(VLOOKUP(D83,DB!A:K,11,0),"")</f>
        <v/>
      </c>
      <c r="C83" s="126"/>
      <c r="D83" s="127"/>
      <c r="E83" s="128"/>
      <c r="F83" s="129"/>
      <c r="G83" s="130">
        <f ca="1">IFERROR(NOW()-F83,"")</f>
        <v>45964.634405439814</v>
      </c>
      <c r="H83" s="129"/>
      <c r="I83" s="125" t="str">
        <f>IFERROR(VLOOKUP(D83,DB!A:F,6,0),"")</f>
        <v/>
      </c>
      <c r="J83" s="125" t="str">
        <f>IFERROR(VLOOKUP(D83,DB!A:G,7,0),"")</f>
        <v/>
      </c>
      <c r="K83" s="131"/>
      <c r="L83" s="127" t="str">
        <f>IFERROR(VLOOKUP(D83,DB!A:I,9,0),"")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72.802345254625834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39024</v>
      </c>
      <c r="F3" s="38">
        <v>45926.188877314817</v>
      </c>
      <c r="G3" s="143">
        <f t="shared" ref="G3" ca="1" si="0">IFERROR(NOW()-F3,"")</f>
        <v>38.445528124997509</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39024</v>
      </c>
      <c r="F4" s="152">
        <v>45948.661111111112</v>
      </c>
      <c r="G4" s="153">
        <f ca="1">IFERROR(NOW()-F4,"")</f>
        <v>15.973294328701741</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38484</v>
      </c>
      <c r="E5" s="151" t="s">
        <v>39024</v>
      </c>
      <c r="F5" s="152">
        <v>45964.606377314813</v>
      </c>
      <c r="G5" s="153">
        <f ca="1">IFERROR(NOW()-F5,"")</f>
        <v>2.8028125001583248E-2</v>
      </c>
      <c r="H5" s="152">
        <v>45964.598738425928</v>
      </c>
      <c r="I5" s="151" t="str">
        <f>IFERROR(VLOOKUP(D5,DB!A:F,6,0),"")</f>
        <v>SCECO</v>
      </c>
      <c r="J5" s="151" t="str">
        <f>IFERROR(VLOOKUP(D5,DB!A:G,7,0),"")</f>
        <v>Haj Removal</v>
      </c>
      <c r="K5" s="151" t="s">
        <v>39130</v>
      </c>
      <c r="L5" s="151" t="str">
        <f>IFERROR(VLOOKUP(D5,DB!A:I,9,0),"")</f>
        <v>Latis</v>
      </c>
    </row>
    <row r="6" spans="1:13" ht="15">
      <c r="A6" s="151" t="s">
        <v>39129</v>
      </c>
      <c r="B6" s="151" t="str">
        <f>IFERROR(VLOOKUP(D6,DB!A:K,11,0),"")</f>
        <v>R5</v>
      </c>
      <c r="C6" s="151">
        <v>1</v>
      </c>
      <c r="D6" s="151" t="s">
        <v>38490</v>
      </c>
      <c r="E6" s="151" t="s">
        <v>39024</v>
      </c>
      <c r="F6" s="152">
        <v>45964.606377314813</v>
      </c>
      <c r="G6" s="153">
        <f ca="1">IFERROR(NOW()-F6,"")</f>
        <v>2.8028125001583248E-2</v>
      </c>
      <c r="H6" s="152">
        <v>45964.598738425928</v>
      </c>
      <c r="I6" s="151" t="str">
        <f>IFERROR(VLOOKUP(D6,DB!A:F,6,0),"")</f>
        <v>SCECO</v>
      </c>
      <c r="J6" s="151" t="str">
        <f>IFERROR(VLOOKUP(D6,DB!A:G,7,0),"")</f>
        <v>Haj Removal</v>
      </c>
      <c r="K6" s="151" t="s">
        <v>39130</v>
      </c>
      <c r="L6" s="151" t="str">
        <f>IFERROR(VLOOKUP(D6,DB!A:I,9,0),"")</f>
        <v>Latis</v>
      </c>
    </row>
    <row r="7" spans="1:13" ht="15">
      <c r="A7" s="151" t="s">
        <v>39129</v>
      </c>
      <c r="B7" s="151" t="str">
        <f>IFERROR(VLOOKUP(D7,DB!A:K,11,0),"")</f>
        <v>R5</v>
      </c>
      <c r="C7" s="151">
        <v>3</v>
      </c>
      <c r="D7" s="151" t="s">
        <v>38181</v>
      </c>
      <c r="E7" s="151" t="s">
        <v>39024</v>
      </c>
      <c r="F7" s="152">
        <v>45964.606377314813</v>
      </c>
      <c r="G7" s="153">
        <f ca="1">IFERROR(NOW()-F7,"")</f>
        <v>2.8028125001583248E-2</v>
      </c>
      <c r="H7" s="152">
        <v>45964.598738425928</v>
      </c>
      <c r="I7" s="151" t="str">
        <f>IFERROR(VLOOKUP(D7,DB!A:F,6,0),"")</f>
        <v>SCECO</v>
      </c>
      <c r="J7" s="151" t="str">
        <f>IFERROR(VLOOKUP(D7,DB!A:G,7,0),"")</f>
        <v>Haj Removal</v>
      </c>
      <c r="K7" s="151" t="s">
        <v>39131</v>
      </c>
      <c r="L7" s="151" t="str">
        <f>IFERROR(VLOOKUP(D7,DB!A:I,9,0),"")</f>
        <v>Latis</v>
      </c>
    </row>
    <row r="8" spans="1:13" ht="15">
      <c r="A8" s="151" t="s">
        <v>39132</v>
      </c>
      <c r="B8" s="151" t="str">
        <f>IFERROR(VLOOKUP(D8,DB!A:K,11,0),"")</f>
        <v>R5</v>
      </c>
      <c r="C8" s="151">
        <v>1</v>
      </c>
      <c r="D8" s="151" t="s">
        <v>33552</v>
      </c>
      <c r="E8" s="151" t="s">
        <v>39021</v>
      </c>
      <c r="F8" s="152">
        <v>45964.61383101852</v>
      </c>
      <c r="G8" s="153">
        <f ca="1">IFERROR(NOW()-F8,"")</f>
        <v>2.0574421294440981E-2</v>
      </c>
      <c r="H8" s="152">
        <v>45964.592997685184</v>
      </c>
      <c r="I8" s="151" t="str">
        <f>IFERROR(VLOOKUP(D8,DB!A:F,6,0),"")</f>
        <v>SCECO</v>
      </c>
      <c r="J8" s="151" t="str">
        <f>IFERROR(VLOOKUP(D8,DB!A:G,7,0),"")</f>
        <v>Good</v>
      </c>
      <c r="K8" s="151" t="s">
        <v>39133</v>
      </c>
      <c r="L8" s="151" t="str">
        <f>IFERROR(VLOOKUP(D8,DB!A:I,9,0),"")</f>
        <v>Latis</v>
      </c>
    </row>
    <row r="9" spans="1:13" ht="15">
      <c r="A9" s="151" t="s">
        <v>39132</v>
      </c>
      <c r="B9" s="151" t="str">
        <f>IFERROR(VLOOKUP(D9,DB!A:K,11,0),"")</f>
        <v>R5</v>
      </c>
      <c r="C9" s="151">
        <v>4</v>
      </c>
      <c r="D9" s="151" t="s">
        <v>33427</v>
      </c>
      <c r="E9" s="151" t="s">
        <v>39021</v>
      </c>
      <c r="F9" s="152">
        <v>45964.61383101852</v>
      </c>
      <c r="G9" s="153">
        <f ca="1">IFERROR(NOW()-F9,"")</f>
        <v>2.0574421294440981E-2</v>
      </c>
      <c r="H9" s="152">
        <v>45964.592997685184</v>
      </c>
      <c r="I9" s="151" t="str">
        <f>IFERROR(VLOOKUP(D9,DB!A:F,6,0),"")</f>
        <v>SCECO</v>
      </c>
      <c r="J9" s="151" t="str">
        <f>IFERROR(VLOOKUP(D9,DB!A:G,7,0),"")</f>
        <v>Vandalized</v>
      </c>
      <c r="K9" s="151" t="s">
        <v>39133</v>
      </c>
      <c r="L9" s="151" t="str">
        <f>IFERROR(VLOOKUP(D9,DB!A:I,9,0),"")</f>
        <v>Latis</v>
      </c>
    </row>
    <row r="10" spans="1:13" ht="15">
      <c r="A10" s="151"/>
      <c r="B10" s="151" t="str">
        <f>IFERROR(VLOOKUP(D10,DB!A:K,11,0),"")</f>
        <v/>
      </c>
      <c r="C10" s="151"/>
      <c r="D10" s="151"/>
      <c r="E10" s="151"/>
      <c r="F10" s="152"/>
      <c r="G10" s="153">
        <f ca="1">IFERROR(NOW()-F10,"")</f>
        <v>45964.634405439814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45964.634405439814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45964.634405439814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45964.634405439814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45964.634405439814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45964.634405439814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45964.634405439814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45964.634405439814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45964.634405439814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45964.634405439814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45964.634405439814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45964.634405439814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45964.634405439814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45964.634405439814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45964.634405439814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45964.634405439814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45964.634405439814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45964.634405439814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45964.634405439814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45964.634405439814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45964.634405439814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45964.634405439814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45964.634405439814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45964.634405439814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45964.634405439814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45964.634405439814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45964.634405439814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45964.634405439814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45964.634405439814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45964.634405439814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45964.634405439814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45964.634405439814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45964.634405439814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45964.634405439814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45964.634405439814</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45964.634405439814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45964.634405439814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45964.634405439814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45964.634405439814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45964.634405439814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45964.634405439814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45964.634405439814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45964.634405439814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45964.634405439814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45964.634405439814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45964.634405439814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45964.634405439814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45964.634405439814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45964.634405439814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45964.634405439814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45964.634405439814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45964.634405439814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45964.634405439814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45964.634405439814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45964.634405439814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45964.634405439814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45964.634405439814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45964.634405439814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45964.634405439814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45964.634405439814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45964.634405439814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45964.634405439814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45964.634405439814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45964.634405439814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45964.634405439814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45964.634405439814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45964.634405439814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45964.634405439814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45964.634405439814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45964.634405439814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45964.634405439814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45964.634405439814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45964.634405439814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45964.634405439814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45964.634405439814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45964.634405439814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45964.634405439814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45964.634405439814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45964.634405439814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45964.634405439814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45964.634405439814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45964.634405439814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45964.634405439814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45964.634405439814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45964.634405439814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45964.634405439814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45964.634405439814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45964.634405439814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45964.634405439814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45964.634405439814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45964.634405439814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45964.634405439814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45964.634405439814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45964.634405439814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45964.634405439814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45964.634405439814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45964.634405439814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45964.634405439814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45964.634405439814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45964.634405439814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45964.634405439814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45964.634405439814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45964.634405439814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45964.634405439814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45964.634405439814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45964.634405439814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45964.634405439814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45964.634405439814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45964.634405439814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45964.634405439814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45964.634405439814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45964.634405439814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45964.634405439814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45964.634405439814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45964.634405439814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45964.634405439814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45964.634405439814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45964.634405439814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45964.634405439814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45964.634405439814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45964.634405439814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45964.634405439814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45964.634405439814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45964.634405439814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45964.634405439814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45964.634405439814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45964.634405439814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45964.634405439814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45964.634405439814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45964.634405439814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45964.634405439814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45964.634405439814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45964.634405439814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45964.634405439814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45964.634405439814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45964.634405439814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45964.634405439814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45964.634405439814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45964.634405439814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45964.634405439814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45964.634405439814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45964.634405439814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45964.634405439814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45964.634405439814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45964.634405439814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45964.634405439814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45964.634405439814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45964.634405439814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45964.634405439814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45964.634405439814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45964.634405439814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45964.634405439814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45964.634405439814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45964.634405439814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45964.634405439814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45964.634405439814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45964.634405439814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45964.634405439814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45964.634405439814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45964.634405439814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45964.634405439814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45964.634405439814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45964.634405439814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45964.634405439814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45964.634405439814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45964.634405439814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45964.634405439814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45964.634405439814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45964.634405439814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45964.634405439814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45964.634405439814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45964.634405439814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45964.634405439814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45964.634405439814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45964.634405439814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45964.634405439814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45964.634405439814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45964.634405439814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45964.634405439814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45964.634405439814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45964.634405439814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45964.634405439814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45964.634405439814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45964.634405439814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45964.634405439814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45964.634405439814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45964.634405439814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45964.634405439814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45964.634405439814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45964.634405439814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45964.634405439814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45964.634405439814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45964.634405439814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45964.634405439814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45964.634405439814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45964.634405439814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45964.634405439814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45964.634405439814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45964.634405439814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45964.634405439814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45964.634405439814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45964.634405439814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45964.634405439814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45964.634405439814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45964.634405439814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45964.634405439814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45964.634405439814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45964.634405439814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45964.634405439814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45964.634405439814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45964.634405439814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45964.634405439814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45964.634405439814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45964.634405439814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45964.634405439814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45964.634405439814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45964.634405439814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45964.634405439814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45964.634405439814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45964.634405439814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45964.634405439814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45964.634405439814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45964.634405439814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45964.634405439814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45964.634405439814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45964.634405439814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45964.634405439814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45964.634405439814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45964.634405439814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45964.634405439814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45964.634405439814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45964.634405439814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45964.634405439814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45964.634405439814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45964.634405439814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45964.634405439814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45964.634405439814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45964.634405439814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45964.634405439814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45964.634405439814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45964.634405439814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45964.634405439814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45964.634405439814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45964.634405439814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45964.634405439814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45964.634405439814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45964.634405439814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45964.634405439814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45964.634405439814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45964.634405439814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45964.634405439814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45964.634405439814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45964.634405439814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45964.634405439814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45964.634405439814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45964.634405439814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45964.634405439814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45964.634405439814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45964.634405439814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45964.634405439814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45964.634405439814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45964.634405439814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45964.634405439814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45964.634405439814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45964.634405439814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45964.634405439814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45964.634405439814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45964.634405439814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45964.634405439814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45964.634405439814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45964.634405439814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45964.634405439814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45964.634405439814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45964.634405439814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45964.634405439814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45964.634405439814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45964.634405439814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45964.634405439814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45964.634405439814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45964.634405439814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45964.634405439814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45964.634405439814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45964.634405439814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45964.634405439814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45964.634405439814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45964.634405439814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45964.634405439814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45964.634405439814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45964.634405439814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45964.634405439814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45964.634405439814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45964.634405439814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45964.634405439814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45964.634405439814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45964.634405439814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45964.634405439814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45964.634405439814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45964.634405439814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45964.634405439814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45964.634405439814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45964.634405439814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45964.634405439814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45964.634405439814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45964.634405439814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45964.634405439814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45964.634405439814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45964.634405439814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45964.634405439814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45964.634405439814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45964.634405439814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45964.634405439814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45964.634405439814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45964.634405439814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45964.634405439814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45964.634405439814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45964.634405439814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45964.634405439814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45964.634405439814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45964.634405439814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45964.634405439814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45964.634405439814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45964.634405439814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45964.634405439814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45964.634405439814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45964.634405439814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45964.634405439814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45964.634405439814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45964.634405439814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45964.634405439814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45964.634405439814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45964.634405439814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45964.634405439814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45964.634405439814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45964.634405439814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45964.634405439814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45964.634405439814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45964.634405439814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45964.634405439814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45964.634405439814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45964.634405439814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45964.634405439814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45964.634405439814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45964.634405439814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45964.634405439814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45964.634405439814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45964.634405439814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45964.634405439814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45964.634405439814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45964.634405439814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45964.634405439814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45964.634405439814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45964.634405439814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45964.634405439814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45964.634405439814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45964.634405439814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45964.634405439814</v>
      </c>
      <c r="H365" s="158"/>
      <c r="I365" s="157" t="str">
        <f>IFERROR(VLOOKUP(D365,DB!A:F,6,0),"")</f>
        <v/>
      </c>
      <c r="J365" s="157" t="str">
        <f>IFERROR(VLOOKUP(D365,DB!A:G,7,0),"")</f>
        <v/>
      </c>
      <c r="K365" s="157"/>
      <c r="L365" s="157" t="str">
        <f>IFERROR(VLOOKUP(D365,DB!A:I,9,0),"")</f>
        <v/>
      </c>
    </row>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5" ht="15"/>
    <row r="476" ht="15"/>
    <row r="478" ht="15"/>
    <row r="479" ht="15"/>
    <row r="480" ht="15"/>
    <row r="481" ht="15"/>
    <row r="483" ht="15"/>
    <row r="484" ht="15"/>
    <row r="491" ht="15"/>
    <row r="492" ht="15"/>
    <row r="493" ht="15"/>
    <row r="494" ht="15"/>
    <row r="495" ht="15"/>
    <row r="496" ht="15"/>
    <row r="499" ht="15"/>
    <row r="500" ht="15"/>
    <row r="501" ht="15"/>
    <row r="502" ht="15"/>
    <row r="503" ht="15"/>
    <row r="504" ht="15"/>
    <row r="505" ht="15"/>
    <row r="506"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6" ht="15"/>
    <row r="567" ht="15"/>
    <row r="604" ht="15"/>
    <row r="605" ht="15"/>
    <row r="606" ht="15"/>
    <row r="607" ht="15"/>
    <row r="608" ht="15"/>
    <row r="609" ht="15"/>
    <row r="610" ht="15"/>
    <row r="611" ht="15"/>
    <row r="612" ht="15"/>
    <row r="613"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2" ht="15"/>
    <row r="733" ht="15"/>
    <row r="903" ht="15"/>
    <row r="904" ht="15"/>
    <row r="905" ht="15"/>
    <row r="906" ht="15"/>
    <row r="907" ht="15"/>
    <row r="908"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8" ht="15"/>
    <row r="979" ht="15"/>
    <row r="981" ht="15"/>
    <row r="982" ht="15"/>
    <row r="983" ht="15"/>
    <row r="984" ht="15"/>
    <row r="985" ht="15"/>
    <row r="986" ht="15"/>
    <row r="987" ht="15"/>
    <row r="989" ht="15"/>
    <row r="990" ht="15"/>
    <row r="991"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85" ht="15"/>
    <row r="1086"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9" ht="15"/>
    <row r="1110" ht="15"/>
    <row r="1111" ht="15"/>
    <row r="1112" ht="15"/>
    <row r="1113" ht="15"/>
    <row r="1114" ht="15"/>
    <row r="1115" ht="15"/>
    <row r="1116" ht="15"/>
    <row r="1117" ht="15"/>
    <row r="1118" ht="15"/>
    <row r="1126" ht="15"/>
    <row r="1127" ht="15"/>
    <row r="1130" ht="15"/>
    <row r="1131" ht="15"/>
    <row r="1132" ht="15"/>
    <row r="1133" ht="15"/>
    <row r="1134" ht="15"/>
    <row r="1135" ht="15"/>
    <row r="1136" ht="15"/>
    <row r="1137" ht="15"/>
    <row r="1140" ht="15"/>
    <row r="1141" ht="15"/>
    <row r="1142" ht="15"/>
    <row r="1143" ht="15"/>
    <row r="1144" ht="15"/>
    <row r="1145" ht="15"/>
    <row r="1146" ht="15"/>
    <row r="1147" ht="15"/>
    <row r="1148" ht="15"/>
    <row r="1149" ht="15"/>
    <row r="1150" ht="15"/>
    <row r="1151" ht="15"/>
    <row r="1153" ht="15"/>
    <row r="1154" ht="15"/>
    <row r="1155" ht="15"/>
    <row r="1158" ht="15"/>
    <row r="1160" ht="15"/>
    <row r="1162" ht="15"/>
    <row r="1165" ht="15"/>
    <row r="1166" ht="15"/>
    <row r="1167" ht="15"/>
    <row r="1169" ht="15"/>
    <row r="1171" ht="15"/>
    <row r="1172" ht="15"/>
    <row r="1173" ht="15"/>
    <row r="1174" ht="15"/>
    <row r="1175" ht="15"/>
    <row r="1177" ht="15"/>
    <row r="1178" ht="15"/>
    <row r="1179" ht="15"/>
    <row r="1180" ht="15"/>
    <row r="1182" ht="15"/>
    <row r="1184" ht="15"/>
    <row r="1185" ht="15"/>
    <row r="1187" ht="15"/>
    <row r="1188" ht="15"/>
    <row r="1189" ht="15"/>
    <row r="1190" ht="15"/>
    <row r="1192" ht="15"/>
    <row r="1194" ht="15"/>
    <row r="1195" ht="15"/>
    <row r="1196" ht="15"/>
    <row r="1197" ht="15"/>
    <row r="1199" ht="15"/>
    <row r="1200" ht="15"/>
    <row r="1201" ht="15"/>
    <row r="1202" ht="15"/>
    <row r="1203" ht="15"/>
    <row r="1204" ht="15"/>
    <row r="1205" ht="15"/>
    <row r="1208" ht="15"/>
    <row r="1210" ht="15"/>
    <row r="1211" ht="15"/>
    <row r="1212" ht="15"/>
    <row r="1213" ht="15"/>
    <row r="1214" ht="15"/>
    <row r="1215" ht="15"/>
    <row r="1216" ht="15"/>
    <row r="1217" ht="15"/>
    <row r="1220" ht="15"/>
    <row r="1221" ht="15"/>
    <row r="1223" ht="15"/>
    <row r="1225" ht="15"/>
    <row r="1226" ht="15"/>
    <row r="1227" ht="15"/>
    <row r="1228" ht="15"/>
    <row r="1229" ht="15"/>
    <row r="1233" ht="15"/>
    <row r="1234" ht="15"/>
    <row r="1236" ht="15"/>
    <row r="1237" ht="15"/>
    <row r="1240" ht="15"/>
    <row r="1241" ht="15"/>
    <row r="1245" ht="15"/>
    <row r="1252" ht="15"/>
    <row r="1254" ht="15"/>
    <row r="1255" ht="15"/>
    <row r="1256" ht="15"/>
    <row r="1263" ht="15"/>
    <row r="1264" ht="15"/>
    <row r="1268" ht="15"/>
    <row r="1269" ht="15"/>
  </sheetData>
  <dataValidations count="2">
    <dataValidation allowBlank="1" showInputMessage="1" showErrorMessage="1" sqref="E1" xr:uid="{920C6338-E771-4DAE-8C89-92A9093EA4DE}"/>
    <dataValidation type="list" allowBlank="1" showInputMessage="1" showErrorMessage="1" sqref="E13:E365 E2:E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39134</v>
      </c>
      <c r="B2" s="169" t="str">
        <f>IFERROR(VLOOKUP(D2,DB!A:K,11,0),"")</f>
        <v>R6</v>
      </c>
      <c r="C2" s="170">
        <v>1</v>
      </c>
      <c r="D2" s="169" t="s">
        <v>29382</v>
      </c>
      <c r="E2" s="102" t="s">
        <v>39021</v>
      </c>
      <c r="F2" s="171">
        <v>45964.581122685187</v>
      </c>
      <c r="G2" s="115">
        <f t="shared" ref="G2:G13" ca="1" si="0">IFERROR(NOW()-F2,"-")</f>
        <v>5.3282754626707174E-2</v>
      </c>
      <c r="H2" s="171">
        <v>45964.575462962966</v>
      </c>
      <c r="I2" s="169" t="str">
        <f>IFERROR(VLOOKUP(D2,DB!A:F,6,0),"")</f>
        <v>SCECO</v>
      </c>
      <c r="J2" s="169" t="str">
        <f>IFERROR(VLOOKUP(D2,DB!A:G,7,0),"")</f>
        <v>Dead</v>
      </c>
      <c r="K2" s="172" t="s">
        <v>39135</v>
      </c>
      <c r="L2" s="173" t="str">
        <f>IFERROR(VLOOKUP(D2,DB!A:I,9,0),"")</f>
        <v>Latis</v>
      </c>
    </row>
    <row r="3" spans="1:16383" ht="31.5" customHeight="1">
      <c r="A3" s="168"/>
      <c r="B3" s="169" t="str">
        <f>IFERROR(VLOOKUP(D3,DB!A:K,11,0),"")</f>
        <v/>
      </c>
      <c r="C3" s="170"/>
      <c r="D3" s="169"/>
      <c r="E3" s="102"/>
      <c r="F3" s="171"/>
      <c r="G3" s="115">
        <f t="shared" ca="1" si="0"/>
        <v>45964.634405439814</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45964.634405439814</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45964.634405439814</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45964.634405439814</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45964.634405439814</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45964.634405439814</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45964.634405439814</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45964.634405439814</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45964.634405439814</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45964.634405439814</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45964.634405439814</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45964.634405439814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45964.634405439814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45964.634405439814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45964.634405439814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45964.634405439814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45964.634405439814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45964.634405439814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45964.634405439814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45964.634405439814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45964.634405439814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45964.634405439814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45964.634405439814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45964.634405439814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45964.634405439814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45964.634405439814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45964.634405439814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45964.634405439814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45964.634405439814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45964.634405439814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45964.634405439814</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2025-11-03T12:13:35Z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